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lewisj\Desktop\"/>
    </mc:Choice>
  </mc:AlternateContent>
  <xr:revisionPtr revIDLastSave="0" documentId="8_{FEBCE7D6-5573-4F04-914F-608777F4E4C6}" xr6:coauthVersionLast="47" xr6:coauthVersionMax="47" xr10:uidLastSave="{00000000-0000-0000-0000-000000000000}"/>
  <workbookProtection workbookAlgorithmName="SHA-512" workbookHashValue="kPUdn81XKAig7c4jFV49UQAied/8o8diCEwmXg3fyZRF6Pt5295TTk5+K00vmA3mGJFsPaivE0/IIeYXq2Ja3A==" workbookSaltValue="eeod4+MvLZkMyCUm5In4Yw==" workbookSpinCount="100000" lockStructure="1"/>
  <bookViews>
    <workbookView xWindow="1240" yWindow="800" windowWidth="14380" windowHeight="8960" xr2:uid="{00000000-000D-0000-FFFF-FFFF00000000}"/>
  </bookViews>
  <sheets>
    <sheet name="Timesheet" sheetId="1" r:id="rId1"/>
    <sheet name="Screenshots" sheetId="5" r:id="rId2"/>
    <sheet name="Payroll" sheetId="2" state="hidden" r:id="rId3"/>
    <sheet name="Sites-Services" sheetId="3" state="hidden" r:id="rId4"/>
    <sheet name="Lookups" sheetId="4" state="hidden" r:id="rId5"/>
  </sheets>
  <definedNames>
    <definedName name="_xlnm._FilterDatabase" localSheetId="3" hidden="1">'Sites-Services'!#REF!</definedName>
    <definedName name="_xlnm._FilterDatabase" localSheetId="0" hidden="1">Timesheet!$A$5:$Q$51</definedName>
    <definedName name="ACP">Lookups!$T$3:$T$4</definedName>
    <definedName name="GPA">Lookups!$S$3</definedName>
    <definedName name="H_B">Table2[H_B]</definedName>
    <definedName name="Hodge_Hill">Lookups!$U$3</definedName>
    <definedName name="Note_Summariser">Lookups!$W$3:$W$5</definedName>
    <definedName name="Planning_and_Development">Lookups!$X$3:$X$5</definedName>
    <definedName name="_xlnm.Print_Area" localSheetId="0">Timesheet!$A$5:$D$53</definedName>
    <definedName name="Whitestone">Lookups!$V$3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2" l="1"/>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7" i="2"/>
  <c r="C42" i="2"/>
  <c r="C43"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C41" i="2"/>
  <c r="C39" i="2"/>
  <c r="C40" i="2"/>
  <c r="E28" i="4" l="1"/>
  <c r="A48" i="2"/>
  <c r="C48" i="2" s="1"/>
  <c r="A47" i="2"/>
  <c r="C47" i="2" s="1"/>
  <c r="A46" i="2"/>
  <c r="C46" i="2" s="1"/>
  <c r="A45" i="2"/>
  <c r="C45" i="2" s="1"/>
  <c r="A44" i="2"/>
  <c r="C44" i="2" s="1"/>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8" i="2"/>
  <c r="B9" i="2" l="1"/>
  <c r="C9" i="2"/>
  <c r="E26" i="2"/>
  <c r="B26" i="2" l="1"/>
  <c r="A56" i="2"/>
  <c r="A57" i="2"/>
  <c r="A90" i="4" l="1"/>
  <c r="A91" i="4" l="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C157" i="4"/>
  <c r="C158" i="4" s="1"/>
  <c r="C159" i="4" s="1"/>
  <c r="C160" i="4" s="1"/>
  <c r="C161" i="4" s="1"/>
  <c r="C162" i="4" s="1"/>
  <c r="C163" i="4" s="1"/>
  <c r="C164" i="4" s="1"/>
  <c r="C165" i="4" s="1"/>
  <c r="C166" i="4" s="1"/>
  <c r="C167" i="4" s="1"/>
  <c r="C168" i="4" s="1"/>
  <c r="C169" i="4" s="1"/>
  <c r="C170" i="4" s="1"/>
  <c r="C171" i="4" s="1"/>
  <c r="C172" i="4" s="1"/>
  <c r="C173" i="4" s="1"/>
  <c r="C174" i="4" s="1"/>
  <c r="C175" i="4" s="1"/>
  <c r="C176" i="4" s="1"/>
  <c r="C177" i="4" s="1"/>
  <c r="C178" i="4" s="1"/>
  <c r="C179" i="4" s="1"/>
  <c r="C180" i="4" s="1"/>
  <c r="C181" i="4" s="1"/>
  <c r="C182" i="4" s="1"/>
  <c r="C183" i="4" s="1"/>
  <c r="C184" i="4" s="1"/>
  <c r="C185" i="4" s="1"/>
  <c r="C186" i="4" s="1"/>
  <c r="C187" i="4" s="1"/>
  <c r="C188" i="4" s="1"/>
  <c r="C189" i="4" s="1"/>
  <c r="C190" i="4" s="1"/>
  <c r="C191" i="4" s="1"/>
  <c r="C192" i="4" s="1"/>
  <c r="C193" i="4" s="1"/>
  <c r="C194" i="4" s="1"/>
  <c r="C195" i="4" s="1"/>
  <c r="C196" i="4" s="1"/>
  <c r="C197" i="4" s="1"/>
  <c r="C198" i="4" s="1"/>
  <c r="C199" i="4" s="1"/>
  <c r="C200" i="4" s="1"/>
  <c r="C201" i="4" s="1"/>
  <c r="C202" i="4" s="1"/>
  <c r="C203" i="4" s="1"/>
  <c r="C204" i="4" s="1"/>
  <c r="C205" i="4" s="1"/>
  <c r="C206" i="4" s="1"/>
  <c r="C207" i="4" s="1"/>
  <c r="C208" i="4" s="1"/>
  <c r="C209" i="4" s="1"/>
  <c r="C210" i="4" s="1"/>
  <c r="C211" i="4" s="1"/>
  <c r="C212" i="4" s="1"/>
  <c r="C213" i="4" s="1"/>
  <c r="C214" i="4" s="1"/>
  <c r="C215" i="4" s="1"/>
  <c r="C216" i="4" s="1"/>
  <c r="C217" i="4" s="1"/>
  <c r="C218" i="4" s="1"/>
  <c r="C219" i="4" s="1"/>
  <c r="C220" i="4" s="1"/>
  <c r="C221" i="4" s="1"/>
  <c r="C222" i="4" s="1"/>
  <c r="C223" i="4" s="1"/>
  <c r="C224" i="4" s="1"/>
  <c r="C225" i="4" s="1"/>
  <c r="C226" i="4" s="1"/>
  <c r="C227" i="4" s="1"/>
  <c r="C228" i="4" s="1"/>
  <c r="C229" i="4" s="1"/>
  <c r="C230" i="4" s="1"/>
  <c r="C231" i="4" s="1"/>
  <c r="C232" i="4" s="1"/>
  <c r="C233" i="4" s="1"/>
  <c r="C234" i="4" s="1"/>
  <c r="C235" i="4" s="1"/>
  <c r="C236" i="4" s="1"/>
  <c r="C237" i="4" s="1"/>
  <c r="C238" i="4" s="1"/>
  <c r="C239" i="4" s="1"/>
  <c r="C240" i="4" s="1"/>
  <c r="C241" i="4" s="1"/>
  <c r="C242" i="4" s="1"/>
  <c r="C243" i="4" s="1"/>
  <c r="C244" i="4" s="1"/>
  <c r="C245" i="4" s="1"/>
  <c r="C246" i="4" s="1"/>
  <c r="C247" i="4" s="1"/>
  <c r="C248" i="4" s="1"/>
  <c r="C249" i="4" s="1"/>
  <c r="C250" i="4" s="1"/>
  <c r="C251" i="4" s="1"/>
  <c r="C252" i="4" s="1"/>
  <c r="C253" i="4" s="1"/>
  <c r="C254" i="4" s="1"/>
  <c r="C255" i="4" s="1"/>
  <c r="C256" i="4" s="1"/>
  <c r="C257" i="4" s="1"/>
  <c r="C258" i="4" s="1"/>
  <c r="C259" i="4" s="1"/>
  <c r="C260" i="4" s="1"/>
  <c r="C261" i="4" s="1"/>
  <c r="C262" i="4" s="1"/>
  <c r="C263" i="4" s="1"/>
  <c r="C264" i="4" s="1"/>
  <c r="C265" i="4" s="1"/>
  <c r="C266" i="4" s="1"/>
  <c r="C267" i="4" s="1"/>
  <c r="C268" i="4" s="1"/>
  <c r="C269" i="4" s="1"/>
  <c r="C270" i="4" s="1"/>
  <c r="C271" i="4" s="1"/>
  <c r="C272" i="4" s="1"/>
  <c r="C273" i="4" s="1"/>
  <c r="C274" i="4" s="1"/>
  <c r="C275" i="4" s="1"/>
  <c r="C276" i="4" s="1"/>
  <c r="C277" i="4" s="1"/>
  <c r="C278" i="4" s="1"/>
  <c r="C279" i="4" s="1"/>
  <c r="C280" i="4" s="1"/>
  <c r="C281" i="4" s="1"/>
  <c r="C282" i="4" s="1"/>
  <c r="C283" i="4" s="1"/>
  <c r="C284" i="4" s="1"/>
  <c r="C285" i="4" s="1"/>
  <c r="C286" i="4" s="1"/>
  <c r="C287" i="4" s="1"/>
  <c r="C288" i="4" s="1"/>
  <c r="C289" i="4" s="1"/>
  <c r="C290" i="4" s="1"/>
  <c r="C291" i="4" s="1"/>
  <c r="C292" i="4" s="1"/>
  <c r="C293" i="4" s="1"/>
  <c r="C294" i="4" s="1"/>
  <c r="C295" i="4" s="1"/>
  <c r="C296" i="4" s="1"/>
  <c r="C297" i="4" s="1"/>
  <c r="C298" i="4" s="1"/>
  <c r="C299" i="4" s="1"/>
  <c r="C300" i="4" s="1"/>
  <c r="C301" i="4" s="1"/>
  <c r="C302" i="4" s="1"/>
  <c r="C303" i="4" s="1"/>
  <c r="C304" i="4" s="1"/>
  <c r="C305" i="4" s="1"/>
  <c r="C306" i="4" s="1"/>
  <c r="C307" i="4" s="1"/>
  <c r="C308" i="4" s="1"/>
  <c r="C309" i="4" s="1"/>
  <c r="C310" i="4" s="1"/>
  <c r="C311" i="4" s="1"/>
  <c r="C312" i="4" s="1"/>
  <c r="C313" i="4" s="1"/>
  <c r="C314" i="4" s="1"/>
  <c r="C315" i="4" s="1"/>
  <c r="C316" i="4" s="1"/>
  <c r="C317" i="4" s="1"/>
  <c r="C318" i="4" s="1"/>
  <c r="C319" i="4" s="1"/>
  <c r="C320" i="4" s="1"/>
  <c r="C321" i="4" s="1"/>
  <c r="C322" i="4" s="1"/>
  <c r="C323" i="4" s="1"/>
  <c r="C324" i="4" s="1"/>
  <c r="C325" i="4" s="1"/>
  <c r="C326" i="4" s="1"/>
  <c r="C327" i="4" s="1"/>
  <c r="C328" i="4" s="1"/>
  <c r="C329" i="4" s="1"/>
  <c r="C330" i="4" s="1"/>
  <c r="C331" i="4" s="1"/>
  <c r="C332" i="4" s="1"/>
  <c r="C333" i="4" s="1"/>
  <c r="C334" i="4" s="1"/>
  <c r="C335" i="4" s="1"/>
  <c r="C336" i="4" s="1"/>
  <c r="C337" i="4" s="1"/>
  <c r="C338" i="4" s="1"/>
  <c r="C339" i="4" s="1"/>
  <c r="C340" i="4" s="1"/>
  <c r="C341" i="4" s="1"/>
  <c r="C342" i="4" s="1"/>
  <c r="C343" i="4" s="1"/>
  <c r="C344" i="4" s="1"/>
  <c r="C345" i="4" s="1"/>
  <c r="C346" i="4" s="1"/>
  <c r="C347" i="4" s="1"/>
  <c r="C348" i="4" s="1"/>
  <c r="C349" i="4" s="1"/>
  <c r="C350" i="4" s="1"/>
  <c r="C351" i="4" s="1"/>
  <c r="C352" i="4" s="1"/>
  <c r="C353" i="4" s="1"/>
  <c r="C354" i="4" s="1"/>
  <c r="C355" i="4" s="1"/>
  <c r="C356" i="4" s="1"/>
  <c r="C357" i="4" s="1"/>
  <c r="C358" i="4" s="1"/>
  <c r="C359" i="4" s="1"/>
  <c r="C360" i="4" s="1"/>
  <c r="C361" i="4" s="1"/>
  <c r="C362" i="4" s="1"/>
  <c r="C363" i="4" s="1"/>
  <c r="C364" i="4" s="1"/>
  <c r="C365" i="4" s="1"/>
  <c r="C366" i="4" s="1"/>
  <c r="C367" i="4" s="1"/>
  <c r="C368" i="4" s="1"/>
  <c r="C369" i="4" s="1"/>
  <c r="C370" i="4" s="1"/>
  <c r="C371" i="4" s="1"/>
  <c r="C85" i="4" s="1"/>
  <c r="C86" i="4" s="1"/>
  <c r="C87" i="4" s="1"/>
  <c r="C88" i="4" s="1"/>
  <c r="C89" i="4" s="1"/>
  <c r="C90" i="4" s="1"/>
  <c r="C91" i="4" s="1"/>
  <c r="C92" i="4" s="1"/>
  <c r="C93" i="4" s="1"/>
  <c r="C94" i="4" s="1"/>
  <c r="C95" i="4" s="1"/>
  <c r="C96" i="4" s="1"/>
  <c r="C97" i="4" s="1"/>
  <c r="C98" i="4" s="1"/>
  <c r="C99" i="4" s="1"/>
  <c r="C100" i="4" s="1"/>
  <c r="C101" i="4" s="1"/>
  <c r="C102" i="4" s="1"/>
  <c r="C103" i="4" s="1"/>
  <c r="C104" i="4" s="1"/>
  <c r="C105" i="4" s="1"/>
  <c r="C106" i="4" s="1"/>
  <c r="C107" i="4" s="1"/>
  <c r="C108" i="4" s="1"/>
  <c r="C109" i="4" s="1"/>
  <c r="C110" i="4" s="1"/>
  <c r="C111" i="4" s="1"/>
  <c r="C112" i="4" s="1"/>
  <c r="C113" i="4" s="1"/>
  <c r="C114" i="4" s="1"/>
  <c r="C115" i="4" s="1"/>
  <c r="C116" i="4" s="1"/>
  <c r="C117" i="4" s="1"/>
  <c r="C118" i="4" s="1"/>
  <c r="C119" i="4" s="1"/>
  <c r="C120" i="4" s="1"/>
  <c r="C121" i="4" s="1"/>
  <c r="C122" i="4" s="1"/>
  <c r="C123" i="4" s="1"/>
  <c r="C124" i="4" s="1"/>
  <c r="C125" i="4" s="1"/>
  <c r="C126" i="4" s="1"/>
  <c r="C127" i="4" s="1"/>
  <c r="C128" i="4" s="1"/>
  <c r="C129" i="4" s="1"/>
  <c r="C130" i="4" s="1"/>
  <c r="C131" i="4" s="1"/>
  <c r="C132" i="4" s="1"/>
  <c r="C133" i="4" s="1"/>
  <c r="C134" i="4" s="1"/>
  <c r="C135" i="4" s="1"/>
  <c r="C136" i="4" s="1"/>
  <c r="C137" i="4" s="1"/>
  <c r="C138" i="4" s="1"/>
  <c r="C139" i="4" s="1"/>
  <c r="C140" i="4" s="1"/>
  <c r="C141" i="4" s="1"/>
  <c r="C142" i="4" s="1"/>
  <c r="C143" i="4" s="1"/>
  <c r="C144" i="4" s="1"/>
  <c r="C145" i="4" s="1"/>
  <c r="C146" i="4" s="1"/>
  <c r="C147" i="4" s="1"/>
  <c r="C148" i="4" s="1"/>
  <c r="C149" i="4" s="1"/>
  <c r="C150" i="4" s="1"/>
  <c r="C151" i="4" s="1"/>
  <c r="C152" i="4" s="1"/>
  <c r="C153" i="4" s="1"/>
  <c r="C154" i="4" s="1"/>
  <c r="C155" i="4" s="1"/>
  <c r="C7" i="2" l="1"/>
  <c r="C58" i="2" s="1"/>
  <c r="F4" i="2" l="1"/>
  <c r="B8" i="2"/>
  <c r="B10" i="2"/>
  <c r="B11" i="2"/>
  <c r="B12" i="2"/>
  <c r="B13" i="2"/>
  <c r="B14" i="2"/>
  <c r="B15" i="2"/>
  <c r="B16" i="2"/>
  <c r="B17" i="2"/>
  <c r="B18" i="2"/>
  <c r="B19" i="2"/>
  <c r="B20" i="2"/>
  <c r="B21" i="2"/>
  <c r="B22" i="2"/>
  <c r="B23" i="2"/>
  <c r="B24" i="2"/>
  <c r="B25" i="2"/>
  <c r="B27" i="2"/>
  <c r="B28" i="2"/>
  <c r="B29" i="2"/>
  <c r="B30" i="2"/>
  <c r="B31" i="2"/>
  <c r="B32" i="2"/>
  <c r="B33" i="2"/>
  <c r="B34" i="2"/>
  <c r="B35" i="2"/>
  <c r="B36" i="2"/>
  <c r="B37" i="2"/>
  <c r="E10" i="2" l="1"/>
  <c r="E22" i="2"/>
  <c r="E27" i="2"/>
  <c r="B7" i="2" l="1"/>
  <c r="F2" i="2"/>
  <c r="F3" i="2"/>
  <c r="F1" i="2"/>
  <c r="G43" i="2" l="1"/>
  <c r="G45" i="2"/>
  <c r="G46" i="2"/>
  <c r="G44" i="2"/>
  <c r="G42" i="2"/>
  <c r="G41" i="2"/>
  <c r="G39" i="2"/>
  <c r="G40" i="2"/>
  <c r="G37" i="2"/>
  <c r="G38" i="2"/>
  <c r="G29" i="2"/>
  <c r="G11" i="2"/>
  <c r="G36" i="2"/>
  <c r="G30" i="2"/>
  <c r="G24" i="2"/>
  <c r="G20" i="2"/>
  <c r="G34" i="2"/>
  <c r="G31" i="2"/>
  <c r="G32" i="2"/>
  <c r="G33" i="2"/>
  <c r="G35" i="2"/>
  <c r="G27" i="2"/>
  <c r="G25" i="2"/>
  <c r="G23" i="2"/>
  <c r="G28" i="2"/>
  <c r="G8" i="2"/>
  <c r="G12" i="2"/>
  <c r="G14" i="2"/>
  <c r="G13" i="2"/>
  <c r="G19" i="2"/>
  <c r="G17" i="2"/>
  <c r="G9" i="2"/>
  <c r="G16" i="2"/>
  <c r="G18" i="2"/>
  <c r="G21" i="2"/>
  <c r="G15" i="2"/>
  <c r="G7" i="2"/>
  <c r="G10" i="2"/>
  <c r="G26" i="2"/>
  <c r="G22" i="2"/>
  <c r="G47" i="2" l="1"/>
  <c r="G5" i="1" s="1"/>
  <c r="F56" i="1" l="1"/>
  <c r="G52" i="2"/>
  <c r="G48" i="2" l="1"/>
</calcChain>
</file>

<file path=xl/sharedStrings.xml><?xml version="1.0" encoding="utf-8"?>
<sst xmlns="http://schemas.openxmlformats.org/spreadsheetml/2006/main" count="355" uniqueCount="182">
  <si>
    <t>HUB</t>
  </si>
  <si>
    <t>DEPARTMENT CODE</t>
  </si>
  <si>
    <t>Paramedic Acute Visiting Service</t>
  </si>
  <si>
    <t>Note Summarizing</t>
  </si>
  <si>
    <t xml:space="preserve">City of Coventry Health Centre </t>
  </si>
  <si>
    <t>Rugby</t>
  </si>
  <si>
    <t>ATP Broad Lane Surgery</t>
  </si>
  <si>
    <t>ATP Stoke Aldermoor Surgery</t>
  </si>
  <si>
    <t>ATP COCHC</t>
  </si>
  <si>
    <t>TOTAL Hours</t>
  </si>
  <si>
    <t>Dept Number</t>
  </si>
  <si>
    <t>Ext Access C&amp;R</t>
  </si>
  <si>
    <t>PAVS</t>
  </si>
  <si>
    <t>Ops Service Centre</t>
  </si>
  <si>
    <t>Hours</t>
  </si>
  <si>
    <t>Name:</t>
  </si>
  <si>
    <t>Role:</t>
  </si>
  <si>
    <t>Month:</t>
  </si>
  <si>
    <t>Service</t>
  </si>
  <si>
    <t>Site</t>
  </si>
  <si>
    <t>Ext Access Coventry</t>
  </si>
  <si>
    <t>Ext Access Rugby</t>
  </si>
  <si>
    <t>Ext Access W.North</t>
  </si>
  <si>
    <t>ATP</t>
  </si>
  <si>
    <t>Alliance Teaching Practices</t>
  </si>
  <si>
    <t>Services</t>
  </si>
  <si>
    <t>Covid @ Home</t>
  </si>
  <si>
    <t>Coventry</t>
  </si>
  <si>
    <t>W.North</t>
  </si>
  <si>
    <t>Broad Lane Surgery</t>
  </si>
  <si>
    <t>Stoke Aldermoor Surgery</t>
  </si>
  <si>
    <t>Foleshill Surgery</t>
  </si>
  <si>
    <t>Overnight</t>
  </si>
  <si>
    <t>Day time</t>
  </si>
  <si>
    <t>ATP Foleshill</t>
  </si>
  <si>
    <t>JAN/FEB</t>
  </si>
  <si>
    <t>FEB/MAR</t>
  </si>
  <si>
    <t>MAR/APR</t>
  </si>
  <si>
    <t>APR/MAY</t>
  </si>
  <si>
    <t>MAY/JUN</t>
  </si>
  <si>
    <t>JUN/JUL</t>
  </si>
  <si>
    <t>JUL/AUG</t>
  </si>
  <si>
    <t>AUG/SEP</t>
  </si>
  <si>
    <t>SEP/OCT</t>
  </si>
  <si>
    <t>OCT/NOV</t>
  </si>
  <si>
    <t>NOV/DEC</t>
  </si>
  <si>
    <t>DEC/JAN</t>
  </si>
  <si>
    <t>DESMOND</t>
  </si>
  <si>
    <t>Electric Wharf General</t>
  </si>
  <si>
    <t>HR</t>
  </si>
  <si>
    <t>Domestic Assistant</t>
  </si>
  <si>
    <t>Finance</t>
  </si>
  <si>
    <t>Electric_Wharf</t>
  </si>
  <si>
    <t>Clinical Pharmacist</t>
  </si>
  <si>
    <t>Go West</t>
  </si>
  <si>
    <t>Sowe Valley</t>
  </si>
  <si>
    <t>Central</t>
  </si>
  <si>
    <t>Coventry GP Connect</t>
  </si>
  <si>
    <t>Navigation</t>
  </si>
  <si>
    <t>North</t>
  </si>
  <si>
    <t>Unity</t>
  </si>
  <si>
    <t>Physicians Associate</t>
  </si>
  <si>
    <t>Clinical_Pharmacist</t>
  </si>
  <si>
    <t>Physcians Associate</t>
  </si>
  <si>
    <t>Physicians_Associate</t>
  </si>
  <si>
    <t>Clincial Pharmacist: North</t>
  </si>
  <si>
    <t>Clincial Pharmacist: Navigation</t>
  </si>
  <si>
    <t>Clincial Pharmacist: Coventry GP Connect</t>
  </si>
  <si>
    <t>Clincial Pharmacist: Go West</t>
  </si>
  <si>
    <t>Clincial Pharmacist: Central</t>
  </si>
  <si>
    <t>Clincial Pharmacist: Sowe Valley</t>
  </si>
  <si>
    <t>Clincial Pharmacist: Unity</t>
  </si>
  <si>
    <t>Clincial Pharmacist: Rugby</t>
  </si>
  <si>
    <t>Operation service team</t>
  </si>
  <si>
    <t>Resilience</t>
  </si>
  <si>
    <t>Start Time</t>
  </si>
  <si>
    <t>End Time</t>
  </si>
  <si>
    <t>List1</t>
  </si>
  <si>
    <t>Foleshill</t>
  </si>
  <si>
    <t>Year</t>
  </si>
  <si>
    <t>Lunch Break</t>
  </si>
  <si>
    <t>Date</t>
  </si>
  <si>
    <t>Total</t>
  </si>
  <si>
    <t>Total Hours</t>
  </si>
  <si>
    <t>Clinical Workflow</t>
  </si>
  <si>
    <t>Admiral Nurses</t>
  </si>
  <si>
    <t>Admiral_Nurse</t>
  </si>
  <si>
    <t>Training Centre</t>
  </si>
  <si>
    <t>Training Hub</t>
  </si>
  <si>
    <t>Training_Hub</t>
  </si>
  <si>
    <t>SMI's</t>
  </si>
  <si>
    <t>Admin</t>
  </si>
  <si>
    <t>SMI</t>
  </si>
  <si>
    <t>Mentoring</t>
  </si>
  <si>
    <t>Respiratory @ Home</t>
  </si>
  <si>
    <t>Governance</t>
  </si>
  <si>
    <t>By submitting this timesheet for approval, I hereby acknowledge that for the safety of myself and the organisation, I will not exceed 45 hours per week. This includes all work undertaken with CRGPA</t>
  </si>
  <si>
    <t>Skyward</t>
  </si>
  <si>
    <t>Clincial Pharmacist: Skyward</t>
  </si>
  <si>
    <t>Enhanced Access</t>
  </si>
  <si>
    <t>Enhanced_Access</t>
  </si>
  <si>
    <t>Notes Summarising</t>
  </si>
  <si>
    <t>DADHANIA SURGERY</t>
  </si>
  <si>
    <t>EDGWICK MEDICAL CENTRE</t>
  </si>
  <si>
    <t>SPRING HILL MEDICAL CENTRE</t>
  </si>
  <si>
    <t>THE ATHERSTONE SURGERY</t>
  </si>
  <si>
    <t>STATION STREET SURGERY</t>
  </si>
  <si>
    <t>SKY BLUE MEDICAL GROUP</t>
  </si>
  <si>
    <t>QUINTON PARK MEDICAL CENTRE</t>
  </si>
  <si>
    <t>BREDON AVENUE SURGERY</t>
  </si>
  <si>
    <t>BROAD STREET SURGERY</t>
  </si>
  <si>
    <t>JUBILEE HEALTH CENTRE</t>
  </si>
  <si>
    <t>ALLESLEY PARK MEDICAL CTR</t>
  </si>
  <si>
    <t>ENGLETON HOUSE SURGERY</t>
  </si>
  <si>
    <t>BROOMFIELD PARK MED.CTR.</t>
  </si>
  <si>
    <t>UNIVERSITY OF WARWICK</t>
  </si>
  <si>
    <t>UNIVERSITY OF COVENTRY</t>
  </si>
  <si>
    <t>TILE HILL SURGERY</t>
  </si>
  <si>
    <t>THE CHEYLESMORE SURGERY</t>
  </si>
  <si>
    <t>HOLBROOKS HEALTH TEAM</t>
  </si>
  <si>
    <t>RED ROOFS SURGERY</t>
  </si>
  <si>
    <t>CAMP HILL GP LED HEALTH CENTRE</t>
  </si>
  <si>
    <t>BEDWORTH</t>
  </si>
  <si>
    <t>Enhanced Access - Central</t>
  </si>
  <si>
    <t>Enhanced Access - Go West</t>
  </si>
  <si>
    <t>Enhanced Access - Nuneaton &amp; Bedworth</t>
  </si>
  <si>
    <t>Enhanced Access - North Arden</t>
  </si>
  <si>
    <t>Enhanced Access - Skyward</t>
  </si>
  <si>
    <t>Enhanced Access - Unity</t>
  </si>
  <si>
    <t>Primary Care Surge</t>
  </si>
  <si>
    <t>Supervisor</t>
  </si>
  <si>
    <t>Educator</t>
  </si>
  <si>
    <t>PERIOD</t>
  </si>
  <si>
    <t>Please familiarise yourself with the Timesheet and how to fill it out. The below instructions are a step by step guide on how to complete the timesheet</t>
  </si>
  <si>
    <t>Business Support Unit</t>
  </si>
  <si>
    <t>BSU</t>
  </si>
  <si>
    <t>Cytology Assessor</t>
  </si>
  <si>
    <t>Sunday Ext Accs</t>
  </si>
  <si>
    <t>Paediatrics Hubs</t>
  </si>
  <si>
    <t>W. North</t>
  </si>
  <si>
    <t>SUN_EA</t>
  </si>
  <si>
    <t>Sunday Extended Access</t>
  </si>
  <si>
    <t>Whitestone Surgery</t>
  </si>
  <si>
    <t>ARI HUBS</t>
  </si>
  <si>
    <t>ATP - FOLESHILL SITE</t>
  </si>
  <si>
    <t>WHITESTONE SURGERY</t>
  </si>
  <si>
    <t>Communications</t>
  </si>
  <si>
    <t>CRGPA</t>
  </si>
  <si>
    <t>Other</t>
  </si>
  <si>
    <t>Clincial Pharmacist: Warwickshire North</t>
  </si>
  <si>
    <t>Warwickshire North</t>
  </si>
  <si>
    <t>GP Assistant</t>
  </si>
  <si>
    <t>Health &amp; Wellbeing</t>
  </si>
  <si>
    <t>Advanced Clinical Pharmacist</t>
  </si>
  <si>
    <t>HCA</t>
  </si>
  <si>
    <t>H_B</t>
  </si>
  <si>
    <t>GPA</t>
  </si>
  <si>
    <t>ACP</t>
  </si>
  <si>
    <t>GP Alliance</t>
  </si>
  <si>
    <t>SMI Health Checks</t>
  </si>
  <si>
    <t>Advanced Clinical Practioner</t>
  </si>
  <si>
    <t>Hodge Hill</t>
  </si>
  <si>
    <t>Hodge Hill Family Practice</t>
  </si>
  <si>
    <t>Hodge_Hill</t>
  </si>
  <si>
    <t>Whitestone</t>
  </si>
  <si>
    <t>Whitestone Caretakering</t>
  </si>
  <si>
    <t>FORREST MEDICAL CENTRE</t>
  </si>
  <si>
    <t>LONGFORD PRIMARY CARE</t>
  </si>
  <si>
    <t>Note Summariser</t>
  </si>
  <si>
    <t>Note_Summariser</t>
  </si>
  <si>
    <t>Note Summariser : ATP</t>
  </si>
  <si>
    <t>Note Summariser : Hodge Hill</t>
  </si>
  <si>
    <t>Note Summariser : Whitestone</t>
  </si>
  <si>
    <t>Instructions for use of timesheet
All Employees should follow these basic steps to complete their timesheet to allow it to be accepted. Employees should be aware timesheets not submitted in Excel, submitted through NHS Sharepoint or with missing information will be rejected and sent back to be filled and sent in correctly. This sheet will not allow Employees to enter just start and end times, Employees are asked first to enter date, service and site before entering times. This is to allow managers to quickly authorise timesheets for payment. There is a separate tab with screenshots showing  timesheet being filled in at each step.
Step 1. In the top cell enter your full name
Step 2. In the cell below please state your role 
Step 3. In the next box please select the months that the timesheet covers from the drop down list
Step 4. Please enter the year
Step 5. Next, please enter the date you worked (I.E - for 15th April enter 15)
Step 6. Select service worked for
Step 7. Please then select site
Step 8. Please select the start and end time of your shift from the drop downs.
Step 9. Please select lunch break taken. 
Step 10. Please repeat steps 5-9 until all shifts have been worked. 
Step 11. Send timesheet over to respective line manager.
If there are any questions regarding instructions to use this timesheet, please contact your line manager.</t>
  </si>
  <si>
    <t>Instructions for use of timesheet
All Employees should follow these basic steps to complete their timesheet to allow it to be accepted. Employees should be aware timesheets not submitted in Excel, submitted through NHS Sharepoint or with missing information will be rejected and sent back to be filled and sent in correctly. This sheet will not allow Employees to enter just start and end times, Employees are asked first to enter date, service and site before entering times. This is to allow managers to quickly authorise timesheets for payment. There is a separate tab with screenshots showing  timesheet being filled in at each step.
Step 1. In the top cell enter your full name
Step 2. In the cell below please state your role 
Step 3. In the next box please select the months that the timesheet covers from the drop down list
Step 4. Please enter the year
Step 5. Next, please enter the date you worked (I.E - for 15th April enter 15)
Step 6. Select service worked for
Step 7. Please then select site
Step 8. Please select the start and end time of your shift from the drop downs.
Step 9. Please select lunch break taken. 
Step 10. Please repeat steps 5-9 until all shifts have been worked. 
Step 11. Send timesheet over to your line manager.
If there are any questions regarding instructions to use this timesheet, please contact your line manager.</t>
  </si>
  <si>
    <t>NAME:</t>
  </si>
  <si>
    <t>Job Roles:</t>
  </si>
  <si>
    <t>YEAR:</t>
  </si>
  <si>
    <t>Planning and Development</t>
  </si>
  <si>
    <t>P&amp;D : ATP</t>
  </si>
  <si>
    <t>P&amp;D : Hodge Hill</t>
  </si>
  <si>
    <t>Planning_and_Development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</si>
</sst>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400]h:mm:ss\ AM/PM"/>
    <numFmt numFmtId="165" formatCode="[$-F400]h:mm\ AM/PM"/>
    <numFmt numFmtId="166" formatCode="[$-409]h:mm\ AM/PM;@"/>
    <numFmt numFmtId="167" formatCode="h:mm;@"/>
  </numFmts>
  <fonts count="10" x14ac:knownFonts="1">
    <font>
      <sz val="11"/>
      <color theme="1"/>
      <name val="Calibri"/>
      <family val="2"/>
      <scheme val="minor"/>
    </font>
    <font>
      <sz val="11"/>
      <color theme="1"/>
      <name val="Calibri"/>
      <family val="2"/>
    </font>
    <font>
      <b/>
      <sz val="11"/>
      <color theme="1"/>
      <name val="Calibri"/>
      <family val="2"/>
      <scheme val="minor"/>
    </font>
    <font>
      <b/>
      <sz val="14"/>
      <color theme="1"/>
      <name val="Calibri"/>
      <family val="2"/>
      <scheme val="minor"/>
    </font>
    <font>
      <b/>
      <u/>
      <sz val="11"/>
      <color theme="1"/>
      <name val="Calibri"/>
      <family val="2"/>
      <scheme val="minor"/>
    </font>
    <font>
      <sz val="16"/>
      <color theme="1"/>
      <name val="Calibri"/>
      <family val="2"/>
      <scheme val="minor"/>
    </font>
    <font>
      <sz val="11"/>
      <color theme="0"/>
      <name val="Calibri"/>
      <family val="2"/>
      <scheme val="minor"/>
    </font>
    <font>
      <sz val="22"/>
      <color rgb="FFFF0000"/>
      <name val="Calibri"/>
      <family val="2"/>
      <scheme val="minor"/>
    </font>
    <font>
      <b/>
      <sz val="16"/>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thin">
        <color indexed="64"/>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indexed="64"/>
      </left>
      <right/>
      <top/>
      <bottom style="thin">
        <color indexed="64"/>
      </bottom>
      <diagonal/>
    </border>
    <border>
      <left style="thin">
        <color theme="4"/>
      </left>
      <right style="thin">
        <color theme="4"/>
      </right>
      <top style="thin">
        <color theme="4"/>
      </top>
      <bottom style="thin">
        <color theme="4"/>
      </bottom>
      <diagonal/>
    </border>
  </borders>
  <cellStyleXfs count="1">
    <xf numFmtId="0" fontId="0" fillId="0" borderId="0"/>
  </cellStyleXfs>
  <cellXfs count="59">
    <xf numFmtId="0" fontId="0" fillId="0" borderId="0" xfId="0"/>
    <xf numFmtId="0" fontId="0" fillId="2" borderId="0" xfId="0" applyFill="1"/>
    <xf numFmtId="0" fontId="0" fillId="0" borderId="0" xfId="0" applyAlignment="1">
      <alignment horizontal="center"/>
    </xf>
    <xf numFmtId="0" fontId="0" fillId="0" borderId="7" xfId="0" applyBorder="1" applyAlignment="1">
      <alignment horizontal="center"/>
    </xf>
    <xf numFmtId="0" fontId="0" fillId="0" borderId="0" xfId="0" applyAlignment="1" applyProtection="1">
      <alignment horizontal="center"/>
      <protection locked="0"/>
    </xf>
    <xf numFmtId="0" fontId="2" fillId="3" borderId="8" xfId="0" applyFont="1" applyFill="1" applyBorder="1" applyAlignment="1">
      <alignment horizontal="center"/>
    </xf>
    <xf numFmtId="0" fontId="0" fillId="0" borderId="0" xfId="0" applyAlignment="1">
      <alignment horizontal="left"/>
    </xf>
    <xf numFmtId="0" fontId="3" fillId="0" borderId="0" xfId="0" applyFont="1"/>
    <xf numFmtId="0" fontId="4" fillId="0" borderId="0" xfId="0" applyFont="1" applyAlignment="1">
      <alignment horizontal="center"/>
    </xf>
    <xf numFmtId="0" fontId="1" fillId="0" borderId="0" xfId="0" applyFont="1" applyAlignment="1">
      <alignment horizontal="left"/>
    </xf>
    <xf numFmtId="0" fontId="4" fillId="0" borderId="0" xfId="0" applyFont="1" applyAlignment="1">
      <alignment horizontal="left"/>
    </xf>
    <xf numFmtId="0" fontId="0" fillId="0" borderId="4" xfId="0" applyBorder="1" applyAlignment="1" applyProtection="1">
      <alignment horizontal="center"/>
      <protection locked="0"/>
    </xf>
    <xf numFmtId="0" fontId="0" fillId="0" borderId="0" xfId="0" applyAlignment="1">
      <alignment horizontal="right"/>
    </xf>
    <xf numFmtId="0" fontId="0" fillId="0" borderId="11" xfId="0" applyBorder="1"/>
    <xf numFmtId="164" fontId="0" fillId="0" borderId="0" xfId="0" applyNumberFormat="1"/>
    <xf numFmtId="21" fontId="0" fillId="0" borderId="0" xfId="0" applyNumberFormat="1" applyAlignment="1">
      <alignment horizontal="center"/>
    </xf>
    <xf numFmtId="21" fontId="0" fillId="0" borderId="0" xfId="0" applyNumberFormat="1" applyAlignment="1">
      <alignment horizontal="right"/>
    </xf>
    <xf numFmtId="2" fontId="0" fillId="0" borderId="0" xfId="0" applyNumberFormat="1" applyAlignment="1">
      <alignment horizontal="center"/>
    </xf>
    <xf numFmtId="2" fontId="0" fillId="0" borderId="0" xfId="0" applyNumberFormat="1"/>
    <xf numFmtId="2" fontId="0" fillId="0" borderId="9" xfId="0" applyNumberFormat="1" applyBorder="1"/>
    <xf numFmtId="0" fontId="0" fillId="0" borderId="0" xfId="0" applyAlignment="1">
      <alignment vertical="top"/>
    </xf>
    <xf numFmtId="165" fontId="0" fillId="0" borderId="0" xfId="0" applyNumberFormat="1" applyAlignment="1">
      <alignment horizontal="right"/>
    </xf>
    <xf numFmtId="166" fontId="0" fillId="0" borderId="0" xfId="0" applyNumberFormat="1" applyAlignment="1" applyProtection="1">
      <alignment horizontal="center"/>
      <protection locked="0"/>
    </xf>
    <xf numFmtId="0" fontId="0" fillId="0" borderId="3" xfId="0" applyBorder="1" applyAlignment="1" applyProtection="1">
      <alignment horizontal="center"/>
      <protection locked="0"/>
    </xf>
    <xf numFmtId="2" fontId="3" fillId="0" borderId="0" xfId="0" applyNumberFormat="1" applyFont="1" applyAlignment="1">
      <alignment horizontal="center"/>
    </xf>
    <xf numFmtId="0" fontId="0" fillId="6" borderId="10" xfId="0" applyFill="1" applyBorder="1" applyAlignment="1" applyProtection="1">
      <alignment horizontal="center"/>
      <protection hidden="1"/>
    </xf>
    <xf numFmtId="0" fontId="0" fillId="6" borderId="0" xfId="0" applyFill="1" applyAlignment="1" applyProtection="1">
      <alignment horizontal="center"/>
      <protection hidden="1"/>
    </xf>
    <xf numFmtId="166" fontId="0" fillId="6" borderId="1" xfId="0" applyNumberFormat="1" applyFill="1" applyBorder="1" applyAlignment="1" applyProtection="1">
      <alignment horizontal="center"/>
      <protection hidden="1"/>
    </xf>
    <xf numFmtId="46" fontId="0" fillId="0" borderId="0" xfId="0" applyNumberFormat="1" applyAlignment="1">
      <alignment horizontal="right"/>
    </xf>
    <xf numFmtId="20" fontId="0" fillId="0" borderId="0" xfId="0" applyNumberFormat="1" applyAlignment="1">
      <alignment horizontal="right"/>
    </xf>
    <xf numFmtId="167" fontId="0" fillId="0" borderId="5" xfId="0" applyNumberFormat="1" applyBorder="1" applyAlignment="1" applyProtection="1">
      <alignment horizontal="center"/>
      <protection locked="0"/>
    </xf>
    <xf numFmtId="20" fontId="0" fillId="0" borderId="0" xfId="0" applyNumberFormat="1"/>
    <xf numFmtId="0" fontId="6" fillId="0" borderId="0" xfId="0" applyFont="1"/>
    <xf numFmtId="2" fontId="0" fillId="6" borderId="6" xfId="0" applyNumberFormat="1" applyFill="1" applyBorder="1" applyAlignment="1" applyProtection="1">
      <alignment horizontal="center"/>
      <protection hidden="1"/>
    </xf>
    <xf numFmtId="167" fontId="0" fillId="0" borderId="0" xfId="0" applyNumberFormat="1"/>
    <xf numFmtId="0" fontId="7" fillId="2" borderId="4" xfId="0" applyFont="1" applyFill="1" applyBorder="1" applyAlignment="1">
      <alignment vertical="center" wrapText="1"/>
    </xf>
    <xf numFmtId="0" fontId="7" fillId="2" borderId="0" xfId="0" applyFont="1" applyFill="1" applyAlignment="1">
      <alignment vertical="center" wrapText="1"/>
    </xf>
    <xf numFmtId="0" fontId="5" fillId="2" borderId="0" xfId="0" applyFont="1" applyFill="1" applyAlignment="1">
      <alignment vertical="top" wrapText="1"/>
    </xf>
    <xf numFmtId="0" fontId="7" fillId="2" borderId="0" xfId="0" applyFont="1" applyFill="1" applyAlignment="1">
      <alignment vertical="top" wrapText="1"/>
    </xf>
    <xf numFmtId="0" fontId="0" fillId="0" borderId="12" xfId="0" applyBorder="1"/>
    <xf numFmtId="0" fontId="0" fillId="0" borderId="14" xfId="0" applyBorder="1"/>
    <xf numFmtId="0" fontId="0" fillId="0" borderId="12" xfId="0" applyBorder="1" applyAlignment="1">
      <alignment horizontal="left"/>
    </xf>
    <xf numFmtId="0" fontId="0" fillId="0" borderId="0" xfId="0" applyAlignment="1">
      <alignment wrapText="1"/>
    </xf>
    <xf numFmtId="0" fontId="8" fillId="5" borderId="0" xfId="0" applyFont="1" applyFill="1" applyAlignment="1">
      <alignment horizontal="center" wrapText="1"/>
    </xf>
    <xf numFmtId="0" fontId="8" fillId="5" borderId="2" xfId="0" applyFont="1" applyFill="1" applyBorder="1" applyAlignment="1">
      <alignment horizontal="center" wrapText="1"/>
    </xf>
    <xf numFmtId="0" fontId="8" fillId="5" borderId="1" xfId="0" applyFont="1" applyFill="1" applyBorder="1" applyAlignment="1">
      <alignment horizontal="center" wrapText="1"/>
    </xf>
    <xf numFmtId="0" fontId="8" fillId="5" borderId="6" xfId="0" applyFont="1" applyFill="1" applyBorder="1" applyAlignment="1">
      <alignment horizontal="center" wrapText="1"/>
    </xf>
    <xf numFmtId="0" fontId="5" fillId="2" borderId="10" xfId="0" applyFont="1" applyFill="1" applyBorder="1" applyAlignment="1" applyProtection="1">
      <alignment horizontal="center" vertical="top" wrapText="1"/>
      <protection hidden="1"/>
    </xf>
    <xf numFmtId="0" fontId="5" fillId="2" borderId="0" xfId="0" applyFont="1" applyFill="1" applyAlignment="1" applyProtection="1">
      <alignment horizontal="center" vertical="top" wrapText="1"/>
      <protection hidden="1"/>
    </xf>
    <xf numFmtId="0" fontId="0" fillId="4" borderId="3"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5"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0" xfId="0" applyFill="1" applyAlignment="1" applyProtection="1">
      <alignment horizontal="center" vertical="center"/>
      <protection locked="0"/>
    </xf>
    <xf numFmtId="0" fontId="0" fillId="4" borderId="2"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0" fillId="0" borderId="0" xfId="0" applyAlignment="1">
      <alignment horizontal="center" vertical="top"/>
    </xf>
  </cellXfs>
  <cellStyles count="1">
    <cellStyle name="Normal" xfId="0" builtinId="0"/>
  </cellStyles>
  <dxfs count="26">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border outline="0">
        <bottom style="thin">
          <color theme="4"/>
        </bottom>
      </border>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border diagonalUp="0" diagonalDown="0">
        <left style="thin">
          <color theme="4"/>
        </left>
        <right style="thin">
          <color theme="4"/>
        </right>
        <top style="thin">
          <color theme="4"/>
        </top>
        <bottom/>
        <vertical/>
        <horizontal/>
      </border>
    </dxf>
    <dxf>
      <border outline="0">
        <bottom style="thin">
          <color theme="4"/>
        </bottom>
      </border>
    </dxf>
    <dxf>
      <font>
        <b val="0"/>
        <i val="0"/>
        <strike val="0"/>
        <condense val="0"/>
        <extend val="0"/>
        <outline val="0"/>
        <shadow val="0"/>
        <u val="none"/>
        <vertAlign val="baseline"/>
        <sz val="11"/>
        <color theme="1"/>
        <name val="Calibri"/>
        <family val="2"/>
        <scheme val="minor"/>
      </font>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ertAlign val="baseline"/>
        <sz val="11"/>
        <color theme="1"/>
        <name val="Calibri"/>
        <family val="2"/>
        <scheme val="minor"/>
      </font>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ertAlign val="baseline"/>
        <sz val="11"/>
        <color theme="1"/>
        <name val="Calibri"/>
        <family val="2"/>
        <scheme val="minor"/>
      </font>
      <alignment horizontal="center"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ertAlign val="baseline"/>
        <sz val="11"/>
        <color theme="1"/>
        <name val="Calibri"/>
        <family val="2"/>
        <scheme val="minor"/>
      </font>
      <alignment horizontal="center" vertical="bottom" textRotation="0" wrapText="0" indent="0" justifyLastLine="0" shrinkToFit="0" readingOrder="0"/>
    </dxf>
    <dxf>
      <fill>
        <patternFill>
          <bgColor rgb="FF00B050"/>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21167</xdr:colOff>
      <xdr:row>0</xdr:row>
      <xdr:rowOff>137584</xdr:rowOff>
    </xdr:from>
    <xdr:to>
      <xdr:col>10</xdr:col>
      <xdr:colOff>539751</xdr:colOff>
      <xdr:row>36</xdr:row>
      <xdr:rowOff>127000</xdr:rowOff>
    </xdr:to>
    <xdr:pic>
      <xdr:nvPicPr>
        <xdr:cNvPr id="10" name="Picture 9">
          <a:extLst>
            <a:ext uri="{FF2B5EF4-FFF2-40B4-BE49-F238E27FC236}">
              <a16:creationId xmlns:a16="http://schemas.microsoft.com/office/drawing/2014/main" id="{6BF1471E-0C18-7D64-5DA4-AFCA0D0894E4}"/>
            </a:ext>
          </a:extLst>
        </xdr:cNvPr>
        <xdr:cNvPicPr>
          <a:picLocks noChangeAspect="1"/>
        </xdr:cNvPicPr>
      </xdr:nvPicPr>
      <xdr:blipFill>
        <a:blip xmlns:r="http://schemas.openxmlformats.org/officeDocument/2006/relationships" r:embed="rId1"/>
        <a:stretch>
          <a:fillRect/>
        </a:stretch>
      </xdr:blipFill>
      <xdr:spPr>
        <a:xfrm>
          <a:off x="21167" y="137584"/>
          <a:ext cx="6656917" cy="6847416"/>
        </a:xfrm>
        <a:prstGeom prst="rect">
          <a:avLst/>
        </a:prstGeom>
      </xdr:spPr>
    </xdr:pic>
    <xdr:clientData/>
  </xdr:twoCellAnchor>
  <xdr:twoCellAnchor>
    <xdr:from>
      <xdr:col>0</xdr:col>
      <xdr:colOff>64558</xdr:colOff>
      <xdr:row>1</xdr:row>
      <xdr:rowOff>123825</xdr:rowOff>
    </xdr:from>
    <xdr:to>
      <xdr:col>2</xdr:col>
      <xdr:colOff>407458</xdr:colOff>
      <xdr:row>3</xdr:row>
      <xdr:rowOff>38100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64558" y="314325"/>
          <a:ext cx="1570567"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1</a:t>
          </a:r>
        </a:p>
        <a:p>
          <a:endParaRPr lang="en-GB" sz="1100" b="1"/>
        </a:p>
      </xdr:txBody>
    </xdr:sp>
    <xdr:clientData/>
  </xdr:twoCellAnchor>
  <xdr:twoCellAnchor editAs="oneCell">
    <xdr:from>
      <xdr:col>11</xdr:col>
      <xdr:colOff>10584</xdr:colOff>
      <xdr:row>0</xdr:row>
      <xdr:rowOff>148167</xdr:rowOff>
    </xdr:from>
    <xdr:to>
      <xdr:col>22</xdr:col>
      <xdr:colOff>338668</xdr:colOff>
      <xdr:row>36</xdr:row>
      <xdr:rowOff>137583</xdr:rowOff>
    </xdr:to>
    <xdr:pic>
      <xdr:nvPicPr>
        <xdr:cNvPr id="19" name="Picture 18">
          <a:extLst>
            <a:ext uri="{FF2B5EF4-FFF2-40B4-BE49-F238E27FC236}">
              <a16:creationId xmlns:a16="http://schemas.microsoft.com/office/drawing/2014/main" id="{B603F421-0E6B-D777-334C-A400ED71C1F1}"/>
            </a:ext>
          </a:extLst>
        </xdr:cNvPr>
        <xdr:cNvPicPr>
          <a:picLocks noChangeAspect="1"/>
        </xdr:cNvPicPr>
      </xdr:nvPicPr>
      <xdr:blipFill>
        <a:blip xmlns:r="http://schemas.openxmlformats.org/officeDocument/2006/relationships" r:embed="rId2"/>
        <a:stretch>
          <a:fillRect/>
        </a:stretch>
      </xdr:blipFill>
      <xdr:spPr>
        <a:xfrm>
          <a:off x="6762751" y="148167"/>
          <a:ext cx="7080250" cy="6847416"/>
        </a:xfrm>
        <a:prstGeom prst="rect">
          <a:avLst/>
        </a:prstGeom>
      </xdr:spPr>
    </xdr:pic>
    <xdr:clientData/>
  </xdr:twoCellAnchor>
  <xdr:twoCellAnchor>
    <xdr:from>
      <xdr:col>11</xdr:col>
      <xdr:colOff>44449</xdr:colOff>
      <xdr:row>0</xdr:row>
      <xdr:rowOff>179916</xdr:rowOff>
    </xdr:from>
    <xdr:to>
      <xdr:col>13</xdr:col>
      <xdr:colOff>391583</xdr:colOff>
      <xdr:row>2</xdr:row>
      <xdr:rowOff>94191</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6796616" y="179916"/>
          <a:ext cx="157480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2</a:t>
          </a:r>
        </a:p>
        <a:p>
          <a:endParaRPr lang="en-GB" sz="1100" b="1"/>
        </a:p>
      </xdr:txBody>
    </xdr:sp>
    <xdr:clientData/>
  </xdr:twoCellAnchor>
  <xdr:twoCellAnchor editAs="oneCell">
    <xdr:from>
      <xdr:col>0</xdr:col>
      <xdr:colOff>21168</xdr:colOff>
      <xdr:row>37</xdr:row>
      <xdr:rowOff>42334</xdr:rowOff>
    </xdr:from>
    <xdr:to>
      <xdr:col>10</xdr:col>
      <xdr:colOff>550335</xdr:colOff>
      <xdr:row>72</xdr:row>
      <xdr:rowOff>169334</xdr:rowOff>
    </xdr:to>
    <xdr:pic>
      <xdr:nvPicPr>
        <xdr:cNvPr id="22" name="Picture 21">
          <a:extLst>
            <a:ext uri="{FF2B5EF4-FFF2-40B4-BE49-F238E27FC236}">
              <a16:creationId xmlns:a16="http://schemas.microsoft.com/office/drawing/2014/main" id="{02631BB5-994B-2E70-9152-F1A0206A3622}"/>
            </a:ext>
          </a:extLst>
        </xdr:cNvPr>
        <xdr:cNvPicPr>
          <a:picLocks noChangeAspect="1"/>
        </xdr:cNvPicPr>
      </xdr:nvPicPr>
      <xdr:blipFill>
        <a:blip xmlns:r="http://schemas.openxmlformats.org/officeDocument/2006/relationships" r:embed="rId3"/>
        <a:stretch>
          <a:fillRect/>
        </a:stretch>
      </xdr:blipFill>
      <xdr:spPr>
        <a:xfrm>
          <a:off x="21168" y="7090834"/>
          <a:ext cx="6667500" cy="6794500"/>
        </a:xfrm>
        <a:prstGeom prst="rect">
          <a:avLst/>
        </a:prstGeom>
      </xdr:spPr>
    </xdr:pic>
    <xdr:clientData/>
  </xdr:twoCellAnchor>
  <xdr:twoCellAnchor>
    <xdr:from>
      <xdr:col>0</xdr:col>
      <xdr:colOff>31750</xdr:colOff>
      <xdr:row>38</xdr:row>
      <xdr:rowOff>157691</xdr:rowOff>
    </xdr:from>
    <xdr:to>
      <xdr:col>2</xdr:col>
      <xdr:colOff>374650</xdr:colOff>
      <xdr:row>40</xdr:row>
      <xdr:rowOff>100541</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31750" y="7396691"/>
          <a:ext cx="1570567"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3</a:t>
          </a:r>
        </a:p>
        <a:p>
          <a:endParaRPr lang="en-GB" sz="1100" b="1"/>
        </a:p>
      </xdr:txBody>
    </xdr:sp>
    <xdr:clientData/>
  </xdr:twoCellAnchor>
  <xdr:twoCellAnchor editAs="oneCell">
    <xdr:from>
      <xdr:col>10</xdr:col>
      <xdr:colOff>603250</xdr:colOff>
      <xdr:row>37</xdr:row>
      <xdr:rowOff>63500</xdr:rowOff>
    </xdr:from>
    <xdr:to>
      <xdr:col>22</xdr:col>
      <xdr:colOff>306917</xdr:colOff>
      <xdr:row>73</xdr:row>
      <xdr:rowOff>21167</xdr:rowOff>
    </xdr:to>
    <xdr:pic>
      <xdr:nvPicPr>
        <xdr:cNvPr id="23" name="Picture 22">
          <a:extLst>
            <a:ext uri="{FF2B5EF4-FFF2-40B4-BE49-F238E27FC236}">
              <a16:creationId xmlns:a16="http://schemas.microsoft.com/office/drawing/2014/main" id="{BD50E885-36B6-F545-5E0F-F7B03738B0E1}"/>
            </a:ext>
          </a:extLst>
        </xdr:cNvPr>
        <xdr:cNvPicPr>
          <a:picLocks noChangeAspect="1"/>
        </xdr:cNvPicPr>
      </xdr:nvPicPr>
      <xdr:blipFill>
        <a:blip xmlns:r="http://schemas.openxmlformats.org/officeDocument/2006/relationships" r:embed="rId4"/>
        <a:stretch>
          <a:fillRect/>
        </a:stretch>
      </xdr:blipFill>
      <xdr:spPr>
        <a:xfrm>
          <a:off x="6741583" y="7112000"/>
          <a:ext cx="7069667" cy="6815667"/>
        </a:xfrm>
        <a:prstGeom prst="rect">
          <a:avLst/>
        </a:prstGeom>
      </xdr:spPr>
    </xdr:pic>
    <xdr:clientData/>
  </xdr:twoCellAnchor>
  <xdr:twoCellAnchor>
    <xdr:from>
      <xdr:col>11</xdr:col>
      <xdr:colOff>112184</xdr:colOff>
      <xdr:row>39</xdr:row>
      <xdr:rowOff>32808</xdr:rowOff>
    </xdr:from>
    <xdr:to>
      <xdr:col>13</xdr:col>
      <xdr:colOff>459318</xdr:colOff>
      <xdr:row>40</xdr:row>
      <xdr:rowOff>128058</xdr:rowOff>
    </xdr:to>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6864351" y="7462308"/>
          <a:ext cx="1574800"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4</a:t>
          </a:r>
        </a:p>
        <a:p>
          <a:endParaRPr lang="en-GB" sz="1100" b="1"/>
        </a:p>
      </xdr:txBody>
    </xdr:sp>
    <xdr:clientData/>
  </xdr:twoCellAnchor>
  <xdr:twoCellAnchor editAs="oneCell">
    <xdr:from>
      <xdr:col>0</xdr:col>
      <xdr:colOff>0</xdr:colOff>
      <xdr:row>74</xdr:row>
      <xdr:rowOff>84667</xdr:rowOff>
    </xdr:from>
    <xdr:to>
      <xdr:col>10</xdr:col>
      <xdr:colOff>497417</xdr:colOff>
      <xdr:row>111</xdr:row>
      <xdr:rowOff>116416</xdr:rowOff>
    </xdr:to>
    <xdr:pic>
      <xdr:nvPicPr>
        <xdr:cNvPr id="24" name="Picture 23">
          <a:extLst>
            <a:ext uri="{FF2B5EF4-FFF2-40B4-BE49-F238E27FC236}">
              <a16:creationId xmlns:a16="http://schemas.microsoft.com/office/drawing/2014/main" id="{1B953ED1-FA9F-FACA-D646-44656890B9C4}"/>
            </a:ext>
          </a:extLst>
        </xdr:cNvPr>
        <xdr:cNvPicPr>
          <a:picLocks noChangeAspect="1"/>
        </xdr:cNvPicPr>
      </xdr:nvPicPr>
      <xdr:blipFill>
        <a:blip xmlns:r="http://schemas.openxmlformats.org/officeDocument/2006/relationships" r:embed="rId5"/>
        <a:stretch>
          <a:fillRect/>
        </a:stretch>
      </xdr:blipFill>
      <xdr:spPr>
        <a:xfrm>
          <a:off x="0" y="14181667"/>
          <a:ext cx="6635750" cy="7080249"/>
        </a:xfrm>
        <a:prstGeom prst="rect">
          <a:avLst/>
        </a:prstGeom>
      </xdr:spPr>
    </xdr:pic>
    <xdr:clientData/>
  </xdr:twoCellAnchor>
  <xdr:twoCellAnchor>
    <xdr:from>
      <xdr:col>0</xdr:col>
      <xdr:colOff>39158</xdr:colOff>
      <xdr:row>75</xdr:row>
      <xdr:rowOff>139700</xdr:rowOff>
    </xdr:from>
    <xdr:to>
      <xdr:col>2</xdr:col>
      <xdr:colOff>386291</xdr:colOff>
      <xdr:row>77</xdr:row>
      <xdr:rowOff>82550</xdr:rowOff>
    </xdr:to>
    <xdr:sp macro="" textlink="">
      <xdr:nvSpPr>
        <xdr:cNvPr id="12" name="TextBox 11">
          <a:extLst>
            <a:ext uri="{FF2B5EF4-FFF2-40B4-BE49-F238E27FC236}">
              <a16:creationId xmlns:a16="http://schemas.microsoft.com/office/drawing/2014/main" id="{00000000-0008-0000-0100-00000C000000}"/>
            </a:ext>
          </a:extLst>
        </xdr:cNvPr>
        <xdr:cNvSpPr txBox="1"/>
      </xdr:nvSpPr>
      <xdr:spPr>
        <a:xfrm>
          <a:off x="39158" y="14427200"/>
          <a:ext cx="15748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5</a:t>
          </a:r>
        </a:p>
        <a:p>
          <a:endParaRPr lang="en-GB" sz="1100" baseline="0"/>
        </a:p>
        <a:p>
          <a:endParaRPr lang="en-GB" sz="1100" b="1"/>
        </a:p>
      </xdr:txBody>
    </xdr:sp>
    <xdr:clientData/>
  </xdr:twoCellAnchor>
  <xdr:twoCellAnchor editAs="oneCell">
    <xdr:from>
      <xdr:col>10</xdr:col>
      <xdr:colOff>582083</xdr:colOff>
      <xdr:row>74</xdr:row>
      <xdr:rowOff>105832</xdr:rowOff>
    </xdr:from>
    <xdr:to>
      <xdr:col>22</xdr:col>
      <xdr:colOff>391584</xdr:colOff>
      <xdr:row>111</xdr:row>
      <xdr:rowOff>126999</xdr:rowOff>
    </xdr:to>
    <xdr:pic>
      <xdr:nvPicPr>
        <xdr:cNvPr id="25" name="Picture 24">
          <a:extLst>
            <a:ext uri="{FF2B5EF4-FFF2-40B4-BE49-F238E27FC236}">
              <a16:creationId xmlns:a16="http://schemas.microsoft.com/office/drawing/2014/main" id="{D5F06A38-CF1F-A60C-2D93-AF7392049B9E}"/>
            </a:ext>
          </a:extLst>
        </xdr:cNvPr>
        <xdr:cNvPicPr>
          <a:picLocks noChangeAspect="1"/>
        </xdr:cNvPicPr>
      </xdr:nvPicPr>
      <xdr:blipFill>
        <a:blip xmlns:r="http://schemas.openxmlformats.org/officeDocument/2006/relationships" r:embed="rId6"/>
        <a:stretch>
          <a:fillRect/>
        </a:stretch>
      </xdr:blipFill>
      <xdr:spPr>
        <a:xfrm>
          <a:off x="6720416" y="14202832"/>
          <a:ext cx="7175501" cy="7069667"/>
        </a:xfrm>
        <a:prstGeom prst="rect">
          <a:avLst/>
        </a:prstGeom>
      </xdr:spPr>
    </xdr:pic>
    <xdr:clientData/>
  </xdr:twoCellAnchor>
  <xdr:twoCellAnchor>
    <xdr:from>
      <xdr:col>11</xdr:col>
      <xdr:colOff>91014</xdr:colOff>
      <xdr:row>75</xdr:row>
      <xdr:rowOff>139700</xdr:rowOff>
    </xdr:from>
    <xdr:to>
      <xdr:col>13</xdr:col>
      <xdr:colOff>438148</xdr:colOff>
      <xdr:row>77</xdr:row>
      <xdr:rowOff>82550</xdr:rowOff>
    </xdr:to>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6843181" y="14427200"/>
          <a:ext cx="15748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6</a:t>
          </a:r>
        </a:p>
        <a:p>
          <a:endParaRPr lang="en-GB" sz="1100" baseline="0"/>
        </a:p>
        <a:p>
          <a:endParaRPr lang="en-GB" sz="1100" baseline="0"/>
        </a:p>
        <a:p>
          <a:endParaRPr lang="en-GB" sz="1100" b="1"/>
        </a:p>
      </xdr:txBody>
    </xdr:sp>
    <xdr:clientData/>
  </xdr:twoCellAnchor>
  <xdr:twoCellAnchor editAs="oneCell">
    <xdr:from>
      <xdr:col>0</xdr:col>
      <xdr:colOff>0</xdr:colOff>
      <xdr:row>112</xdr:row>
      <xdr:rowOff>169333</xdr:rowOff>
    </xdr:from>
    <xdr:to>
      <xdr:col>10</xdr:col>
      <xdr:colOff>476250</xdr:colOff>
      <xdr:row>147</xdr:row>
      <xdr:rowOff>101833</xdr:rowOff>
    </xdr:to>
    <xdr:pic>
      <xdr:nvPicPr>
        <xdr:cNvPr id="27" name="Picture 26">
          <a:extLst>
            <a:ext uri="{FF2B5EF4-FFF2-40B4-BE49-F238E27FC236}">
              <a16:creationId xmlns:a16="http://schemas.microsoft.com/office/drawing/2014/main" id="{FB169DEC-2EB5-2742-A92E-EEA90C429BD8}"/>
            </a:ext>
          </a:extLst>
        </xdr:cNvPr>
        <xdr:cNvPicPr>
          <a:picLocks noChangeAspect="1"/>
        </xdr:cNvPicPr>
      </xdr:nvPicPr>
      <xdr:blipFill>
        <a:blip xmlns:r="http://schemas.openxmlformats.org/officeDocument/2006/relationships" r:embed="rId7"/>
        <a:stretch>
          <a:fillRect/>
        </a:stretch>
      </xdr:blipFill>
      <xdr:spPr>
        <a:xfrm>
          <a:off x="0" y="21505333"/>
          <a:ext cx="6614583" cy="6600000"/>
        </a:xfrm>
        <a:prstGeom prst="rect">
          <a:avLst/>
        </a:prstGeom>
      </xdr:spPr>
    </xdr:pic>
    <xdr:clientData/>
  </xdr:twoCellAnchor>
  <xdr:twoCellAnchor>
    <xdr:from>
      <xdr:col>0</xdr:col>
      <xdr:colOff>43392</xdr:colOff>
      <xdr:row>113</xdr:row>
      <xdr:rowOff>123824</xdr:rowOff>
    </xdr:from>
    <xdr:to>
      <xdr:col>2</xdr:col>
      <xdr:colOff>390525</xdr:colOff>
      <xdr:row>115</xdr:row>
      <xdr:rowOff>66674</xdr:rowOff>
    </xdr:to>
    <xdr:sp macro="" textlink="">
      <xdr:nvSpPr>
        <xdr:cNvPr id="16" name="TextBox 15">
          <a:extLst>
            <a:ext uri="{FF2B5EF4-FFF2-40B4-BE49-F238E27FC236}">
              <a16:creationId xmlns:a16="http://schemas.microsoft.com/office/drawing/2014/main" id="{00000000-0008-0000-0100-000010000000}"/>
            </a:ext>
          </a:extLst>
        </xdr:cNvPr>
        <xdr:cNvSpPr txBox="1"/>
      </xdr:nvSpPr>
      <xdr:spPr>
        <a:xfrm>
          <a:off x="43392" y="21650324"/>
          <a:ext cx="15748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7</a:t>
          </a:r>
        </a:p>
        <a:p>
          <a:endParaRPr lang="en-GB" sz="1100" baseline="0"/>
        </a:p>
        <a:p>
          <a:endParaRPr lang="en-GB" sz="1100" b="1"/>
        </a:p>
      </xdr:txBody>
    </xdr:sp>
    <xdr:clientData/>
  </xdr:twoCellAnchor>
  <xdr:twoCellAnchor>
    <xdr:from>
      <xdr:col>11</xdr:col>
      <xdr:colOff>275166</xdr:colOff>
      <xdr:row>113</xdr:row>
      <xdr:rowOff>76200</xdr:rowOff>
    </xdr:from>
    <xdr:to>
      <xdr:col>14</xdr:col>
      <xdr:colOff>8466</xdr:colOff>
      <xdr:row>115</xdr:row>
      <xdr:rowOff>19050</xdr:rowOff>
    </xdr:to>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7027333" y="21602700"/>
          <a:ext cx="15748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8</a:t>
          </a:r>
        </a:p>
        <a:p>
          <a:endParaRPr lang="en-GB" sz="1100" b="1"/>
        </a:p>
      </xdr:txBody>
    </xdr:sp>
    <xdr:clientData/>
  </xdr:twoCellAnchor>
  <xdr:twoCellAnchor editAs="oneCell">
    <xdr:from>
      <xdr:col>10</xdr:col>
      <xdr:colOff>582083</xdr:colOff>
      <xdr:row>112</xdr:row>
      <xdr:rowOff>158750</xdr:rowOff>
    </xdr:from>
    <xdr:to>
      <xdr:col>22</xdr:col>
      <xdr:colOff>455084</xdr:colOff>
      <xdr:row>147</xdr:row>
      <xdr:rowOff>72202</xdr:rowOff>
    </xdr:to>
    <xdr:pic>
      <xdr:nvPicPr>
        <xdr:cNvPr id="34" name="Picture 33">
          <a:extLst>
            <a:ext uri="{FF2B5EF4-FFF2-40B4-BE49-F238E27FC236}">
              <a16:creationId xmlns:a16="http://schemas.microsoft.com/office/drawing/2014/main" id="{55180D45-3A55-4813-A396-1AE636AF2C22}"/>
            </a:ext>
          </a:extLst>
        </xdr:cNvPr>
        <xdr:cNvPicPr>
          <a:picLocks noChangeAspect="1"/>
        </xdr:cNvPicPr>
      </xdr:nvPicPr>
      <xdr:blipFill>
        <a:blip xmlns:r="http://schemas.openxmlformats.org/officeDocument/2006/relationships" r:embed="rId8"/>
        <a:stretch>
          <a:fillRect/>
        </a:stretch>
      </xdr:blipFill>
      <xdr:spPr>
        <a:xfrm>
          <a:off x="6720416" y="21494750"/>
          <a:ext cx="7239001" cy="6580952"/>
        </a:xfrm>
        <a:prstGeom prst="rect">
          <a:avLst/>
        </a:prstGeom>
      </xdr:spPr>
    </xdr:pic>
    <xdr:clientData/>
  </xdr:twoCellAnchor>
  <xdr:twoCellAnchor editAs="oneCell">
    <xdr:from>
      <xdr:col>0</xdr:col>
      <xdr:colOff>1</xdr:colOff>
      <xdr:row>149</xdr:row>
      <xdr:rowOff>10583</xdr:rowOff>
    </xdr:from>
    <xdr:to>
      <xdr:col>10</xdr:col>
      <xdr:colOff>560918</xdr:colOff>
      <xdr:row>183</xdr:row>
      <xdr:rowOff>162154</xdr:rowOff>
    </xdr:to>
    <xdr:pic>
      <xdr:nvPicPr>
        <xdr:cNvPr id="36" name="Picture 35">
          <a:extLst>
            <a:ext uri="{FF2B5EF4-FFF2-40B4-BE49-F238E27FC236}">
              <a16:creationId xmlns:a16="http://schemas.microsoft.com/office/drawing/2014/main" id="{304BFE0B-AA68-563A-ADF1-A78932C65369}"/>
            </a:ext>
          </a:extLst>
        </xdr:cNvPr>
        <xdr:cNvPicPr>
          <a:picLocks noChangeAspect="1"/>
        </xdr:cNvPicPr>
      </xdr:nvPicPr>
      <xdr:blipFill>
        <a:blip xmlns:r="http://schemas.openxmlformats.org/officeDocument/2006/relationships" r:embed="rId9"/>
        <a:stretch>
          <a:fillRect/>
        </a:stretch>
      </xdr:blipFill>
      <xdr:spPr>
        <a:xfrm>
          <a:off x="1" y="28395083"/>
          <a:ext cx="6699250" cy="6628571"/>
        </a:xfrm>
        <a:prstGeom prst="rect">
          <a:avLst/>
        </a:prstGeom>
      </xdr:spPr>
    </xdr:pic>
    <xdr:clientData/>
  </xdr:twoCellAnchor>
  <xdr:twoCellAnchor>
    <xdr:from>
      <xdr:col>0</xdr:col>
      <xdr:colOff>0</xdr:colOff>
      <xdr:row>150</xdr:row>
      <xdr:rowOff>52917</xdr:rowOff>
    </xdr:from>
    <xdr:to>
      <xdr:col>2</xdr:col>
      <xdr:colOff>347133</xdr:colOff>
      <xdr:row>151</xdr:row>
      <xdr:rowOff>186267</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0" y="28627917"/>
          <a:ext cx="15748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9</a:t>
          </a:r>
        </a:p>
        <a:p>
          <a:endParaRPr lang="en-GB" sz="1100" baseline="0"/>
        </a:p>
        <a:p>
          <a:endParaRPr lang="en-GB" sz="1100" baseline="0"/>
        </a:p>
        <a:p>
          <a:endParaRPr lang="en-GB" sz="1100" b="1"/>
        </a:p>
      </xdr:txBody>
    </xdr:sp>
    <xdr:clientData/>
  </xdr:twoCellAnchor>
  <xdr:twoCellAnchor editAs="oneCell">
    <xdr:from>
      <xdr:col>10</xdr:col>
      <xdr:colOff>550335</xdr:colOff>
      <xdr:row>149</xdr:row>
      <xdr:rowOff>31751</xdr:rowOff>
    </xdr:from>
    <xdr:to>
      <xdr:col>22</xdr:col>
      <xdr:colOff>539751</xdr:colOff>
      <xdr:row>183</xdr:row>
      <xdr:rowOff>154751</xdr:rowOff>
    </xdr:to>
    <xdr:pic>
      <xdr:nvPicPr>
        <xdr:cNvPr id="37" name="Picture 36">
          <a:extLst>
            <a:ext uri="{FF2B5EF4-FFF2-40B4-BE49-F238E27FC236}">
              <a16:creationId xmlns:a16="http://schemas.microsoft.com/office/drawing/2014/main" id="{7BBB8AC8-6E9A-7501-0DE8-234E5C6C12D1}"/>
            </a:ext>
          </a:extLst>
        </xdr:cNvPr>
        <xdr:cNvPicPr>
          <a:picLocks noChangeAspect="1"/>
        </xdr:cNvPicPr>
      </xdr:nvPicPr>
      <xdr:blipFill>
        <a:blip xmlns:r="http://schemas.openxmlformats.org/officeDocument/2006/relationships" r:embed="rId10"/>
        <a:stretch>
          <a:fillRect/>
        </a:stretch>
      </xdr:blipFill>
      <xdr:spPr>
        <a:xfrm>
          <a:off x="6688668" y="28416251"/>
          <a:ext cx="7355416" cy="6600000"/>
        </a:xfrm>
        <a:prstGeom prst="rect">
          <a:avLst/>
        </a:prstGeom>
      </xdr:spPr>
    </xdr:pic>
    <xdr:clientData/>
  </xdr:twoCellAnchor>
  <xdr:twoCellAnchor>
    <xdr:from>
      <xdr:col>10</xdr:col>
      <xdr:colOff>592666</xdr:colOff>
      <xdr:row>150</xdr:row>
      <xdr:rowOff>10585</xdr:rowOff>
    </xdr:from>
    <xdr:to>
      <xdr:col>13</xdr:col>
      <xdr:colOff>325966</xdr:colOff>
      <xdr:row>151</xdr:row>
      <xdr:rowOff>143935</xdr:rowOff>
    </xdr:to>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6730999" y="28585585"/>
          <a:ext cx="15748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Step</a:t>
          </a:r>
          <a:r>
            <a:rPr lang="en-GB" sz="1100" baseline="0"/>
            <a:t> 10</a:t>
          </a:r>
        </a:p>
        <a:p>
          <a:endParaRPr lang="en-GB" sz="1100" baseline="0"/>
        </a:p>
        <a:p>
          <a:endParaRPr lang="en-GB" sz="1100" baseline="0"/>
        </a:p>
        <a:p>
          <a:endParaRPr lang="en-GB" sz="1100"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EC1BF3-4B71-4D0E-9C61-D4C4EC237A06}" name="PAVS" displayName="PAVS" ref="E2:E4" totalsRowShown="0" headerRowDxfId="24" dataDxfId="23">
  <autoFilter ref="E2:E4" xr:uid="{A7BB9236-DA7C-4ED3-AC11-75C0AD31E743}"/>
  <tableColumns count="1">
    <tableColumn id="1" xr3:uid="{399592EE-AC99-4372-A443-E9EF8C7F3C32}" name="PAVS" dataDxfId="22"/>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1B69382-CDD7-4637-8384-67E03B7D97B1}" name="Training_Hub" displayName="Training_Hub" ref="M2:M5" totalsRowShown="0">
  <autoFilter ref="M2:M5" xr:uid="{E6C7BC18-1821-4E37-A518-D6C7255C53BC}"/>
  <tableColumns count="1">
    <tableColumn id="1" xr3:uid="{B03832FB-2D87-48B0-A9A5-DD5B0AB93EDB}" name="Training Hub"/>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F22FA26-01C4-4CB3-9717-99382039E3AC}" name="SMI" displayName="SMI" ref="N2:N5" totalsRowShown="0">
  <autoFilter ref="N2:N5" xr:uid="{CB359969-F914-418B-88FC-F58C338583D4}"/>
  <tableColumns count="1">
    <tableColumn id="1" xr3:uid="{59CF9599-ADB3-4882-AB3B-EA427B1CA54D}" name="SMI's"/>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0C3EA2-F71B-4A7A-8D0D-89B524A7FBDF}" name="Enhanced_Access" displayName="Enhanced_Access" ref="D2:D27" totalsRowShown="0" headerRowDxfId="12" dataDxfId="11">
  <autoFilter ref="D2:D27" xr:uid="{2F0C3EA2-F71B-4A7A-8D0D-89B524A7FBDF}"/>
  <sortState xmlns:xlrd2="http://schemas.microsoft.com/office/spreadsheetml/2017/richdata2" ref="D3:D23">
    <sortCondition ref="D2:D23"/>
  </sortState>
  <tableColumns count="1">
    <tableColumn id="1" xr3:uid="{0E33D846-937E-496D-B6CE-7BD2C2B43737}" name="Enhanced Access" dataDxfId="10"/>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408B189-F058-4161-B48C-7483A29DD1E0}" name="Governance" displayName="Governance" ref="O2:O3" totalsRowShown="0">
  <autoFilter ref="O2:O3" xr:uid="{38296E8C-C855-4572-8C5B-F5CF11A259FA}"/>
  <tableColumns count="1">
    <tableColumn id="1" xr3:uid="{601BE440-3856-4F76-AD2C-844B5B4D7DF5}" name="Governance"/>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7A5E3F5-748D-4445-BE4B-E209F944733D}" name="BSU" displayName="BSU" ref="P2:P4" totalsRowShown="0">
  <autoFilter ref="P2:P4" xr:uid="{F7A5E3F5-748D-4445-BE4B-E209F944733D}"/>
  <tableColumns count="1">
    <tableColumn id="1" xr3:uid="{B37BF534-92A2-46F3-812F-84B76A5171FA}" name="BSU"/>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326EBB-F089-435E-9120-A7A0E9F66448}" name="SUN_EA" displayName="SUN_EA" ref="Q2:Q5" totalsRowShown="0">
  <autoFilter ref="Q2:Q5" xr:uid="{14326EBB-F089-435E-9120-A7A0E9F66448}"/>
  <tableColumns count="1">
    <tableColumn id="1" xr3:uid="{512CF3BF-CCB5-45AF-AFBA-EAB0E6A33226}" name="Sunday Ext Accs"/>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277AA2-7025-4E6B-943C-BE41FF1C76AD}" name="Table2" displayName="Table2" ref="R2:X12" totalsRowShown="0" headerRowDxfId="9" dataDxfId="8" tableBorderDxfId="7">
  <autoFilter ref="R2:X12" xr:uid="{86277AA2-7025-4E6B-943C-BE41FF1C76AD}"/>
  <tableColumns count="7">
    <tableColumn id="1" xr3:uid="{87B5BBC7-83A8-4EB5-96CE-4587DE61CB68}" name="H_B" dataDxfId="6"/>
    <tableColumn id="2" xr3:uid="{874341EF-F9A4-494C-8416-D584D38A91A8}" name="GPA" dataDxfId="5"/>
    <tableColumn id="3" xr3:uid="{B58B586E-E8D9-49BE-843E-2D6216E505B9}" name="ACP" dataDxfId="4"/>
    <tableColumn id="4" xr3:uid="{8FC2F7C7-34FF-4559-B2D1-8290A94DA7B8}" name="Hodge Hill" dataDxfId="3"/>
    <tableColumn id="5" xr3:uid="{F71DEC31-500A-47E0-938E-630CCF265C95}" name="Whitestone" dataDxfId="2"/>
    <tableColumn id="6" xr3:uid="{6E2242D2-9CED-40B5-A89E-60EE92AE4079}" name="Note_Summariser" dataDxfId="1"/>
    <tableColumn id="7" xr3:uid="{A3814BB7-F9F9-40FB-A55D-BBB3DF986951}" name="Planning and Development"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734ECC-8F1A-47DC-95D3-903E5CD43781}" name="ATP" displayName="ATP" ref="F2:F7" totalsRowShown="0" headerRowDxfId="21" dataDxfId="20">
  <autoFilter ref="F2:F7" xr:uid="{CD1DD108-3CA3-49C8-A2BE-EAC9B5B9C9F5}"/>
  <tableColumns count="1">
    <tableColumn id="1" xr3:uid="{BD605DA4-89C6-48E9-B14B-DD848EB017D3}" name="Alliance Teaching Practices" dataDxfId="19"/>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57C6D8F-223F-4C4F-9392-7A06B7FF81B3}" name="Services" displayName="Services" ref="G2:G10" totalsRowShown="0" headerRowDxfId="18" dataDxfId="17">
  <autoFilter ref="G2:G10" xr:uid="{18FF9E95-8AA6-4BE4-A549-8AFBC657602C}"/>
  <tableColumns count="1">
    <tableColumn id="1" xr3:uid="{E8018F2A-A862-40DF-A149-2B3EA9A9C069}" name="Operation service team" dataDxfId="1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05DD169-17B6-4F33-8C5D-D89C171D1564}" name="DESMOND" displayName="DESMOND" ref="H2:H4" totalsRowShown="0">
  <autoFilter ref="H2:H4" xr:uid="{15C85B8D-2894-4ECB-A38F-DFF765CCD480}"/>
  <tableColumns count="1">
    <tableColumn id="1" xr3:uid="{66412ED3-1F11-4AEE-9242-33AADD97CE80}" name="DESMOND"/>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952069E-A654-43E5-B8BC-CD126143D114}" name="Electric_Wharf" displayName="Electric_Wharf" ref="I2:I8" totalsRowShown="0">
  <autoFilter ref="I2:I8" xr:uid="{E9BB956C-D898-4715-8EFE-71A24581B302}"/>
  <tableColumns count="1">
    <tableColumn id="1" xr3:uid="{8C2A2D65-32B2-45D7-BBFC-05CD0957E967}" name="Electric Wharf General"/>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55B5F15-E6EA-483B-8259-4E3358F62174}" name="Clinical_Pharmacist" displayName="Clinical_Pharmacist" ref="J2:J12" totalsRowShown="0">
  <autoFilter ref="J2:J12" xr:uid="{9A39FD1E-CCBD-420A-A059-DCC11712DBDD}"/>
  <tableColumns count="1">
    <tableColumn id="1" xr3:uid="{28A862EA-CCF6-4941-80B6-36C15F0FEB00}" name="Clinical Pharmacist"/>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77491A0-324F-4DDA-BA72-4C03649688EE}" name="Physicians_Associate" displayName="Physicians_Associate" ref="K2:K12" totalsRowShown="0" dataDxfId="15" tableBorderDxfId="14">
  <autoFilter ref="K2:K12" xr:uid="{020BB824-40AD-42A9-9192-99F031910A1B}"/>
  <tableColumns count="1">
    <tableColumn id="1" xr3:uid="{85BC362A-06C4-43ED-89EC-1B55817ED5BA}" name="Physicians Associate" dataDxfId="13"/>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526457A-1EA8-49F4-96F1-481930282FC0}" name="List1" displayName="List1" ref="A2:A23" totalsRowShown="0">
  <autoFilter ref="A2:A23" xr:uid="{EB2E255F-8B89-4253-8E30-230CF1B73706}"/>
  <tableColumns count="1">
    <tableColumn id="1" xr3:uid="{F00631A5-90B6-41AF-8222-B21F585DFFC8}" name="List1"/>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A9D6C88-6D06-4CF9-B099-98FEF377004C}" name="Admiral_Nurse" displayName="Admiral_Nurse" ref="L2:L3" totalsRowShown="0">
  <autoFilter ref="L2:L3" xr:uid="{848D83F9-D415-4052-AA67-FF1B2B3C0F5C}"/>
  <tableColumns count="1">
    <tableColumn id="1" xr3:uid="{E8BF62BE-C17B-4AA1-96E4-222DBB2D57EC}" name="Admiral Nurses"/>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236"/>
  <sheetViews>
    <sheetView tabSelected="1" zoomScale="90" zoomScaleNormal="90" workbookViewId="0">
      <selection activeCell="D14" sqref="D14"/>
    </sheetView>
  </sheetViews>
  <sheetFormatPr defaultColWidth="9.1796875" defaultRowHeight="14.5" x14ac:dyDescent="0.35"/>
  <cols>
    <col min="1" max="1" width="13.7265625" customWidth="1"/>
    <col min="2" max="2" width="33.7265625" customWidth="1"/>
    <col min="3" max="3" width="30.54296875" bestFit="1" customWidth="1"/>
    <col min="4" max="5" width="23.26953125" style="1" customWidth="1"/>
    <col min="6" max="6" width="16" style="1" bestFit="1" customWidth="1"/>
    <col min="7" max="13" width="9.1796875" style="1"/>
    <col min="25" max="16384" width="9.1796875" style="1"/>
  </cols>
  <sheetData>
    <row r="1" spans="1:24" ht="15" customHeight="1" x14ac:dyDescent="0.35">
      <c r="A1" s="43" t="s">
        <v>96</v>
      </c>
      <c r="B1" s="43"/>
      <c r="C1" s="43"/>
      <c r="D1" s="43"/>
      <c r="E1" s="43"/>
      <c r="F1" s="44"/>
      <c r="G1" s="43" t="s">
        <v>133</v>
      </c>
      <c r="H1" s="43"/>
      <c r="I1" s="43"/>
      <c r="J1" s="43"/>
      <c r="K1" s="43"/>
      <c r="L1" s="43"/>
      <c r="M1" s="43"/>
      <c r="N1" s="43"/>
      <c r="O1" s="43"/>
      <c r="P1" s="43"/>
      <c r="Q1" s="43"/>
      <c r="R1" s="43"/>
      <c r="S1" s="1"/>
      <c r="T1" s="1"/>
      <c r="U1" s="1"/>
      <c r="V1" s="1"/>
      <c r="W1" s="1"/>
      <c r="X1" s="1"/>
    </row>
    <row r="2" spans="1:24" ht="15" customHeight="1" x14ac:dyDescent="0.35">
      <c r="A2" s="43"/>
      <c r="B2" s="43"/>
      <c r="C2" s="43"/>
      <c r="D2" s="43"/>
      <c r="E2" s="43"/>
      <c r="F2" s="44"/>
      <c r="G2" s="43"/>
      <c r="H2" s="43"/>
      <c r="I2" s="43"/>
      <c r="J2" s="43"/>
      <c r="K2" s="43"/>
      <c r="L2" s="43"/>
      <c r="M2" s="43"/>
      <c r="N2" s="43"/>
      <c r="O2" s="43"/>
      <c r="P2" s="43"/>
      <c r="Q2" s="43"/>
      <c r="R2" s="43"/>
      <c r="S2" s="1"/>
      <c r="T2" s="1"/>
      <c r="U2" s="1"/>
      <c r="V2" s="1"/>
      <c r="W2" s="1"/>
      <c r="X2" s="1"/>
    </row>
    <row r="3" spans="1:24" ht="15" customHeight="1" x14ac:dyDescent="0.35">
      <c r="A3" s="43"/>
      <c r="B3" s="43"/>
      <c r="C3" s="43"/>
      <c r="D3" s="43"/>
      <c r="E3" s="43"/>
      <c r="F3" s="44"/>
      <c r="G3" s="43"/>
      <c r="H3" s="43"/>
      <c r="I3" s="43"/>
      <c r="J3" s="43"/>
      <c r="K3" s="43"/>
      <c r="L3" s="43"/>
      <c r="M3" s="43"/>
      <c r="N3" s="43"/>
      <c r="O3" s="43"/>
      <c r="P3" s="43"/>
      <c r="Q3" s="43"/>
      <c r="R3" s="43"/>
      <c r="S3" s="1"/>
      <c r="T3" s="1"/>
      <c r="U3" s="1"/>
      <c r="V3" s="1"/>
      <c r="W3" s="1"/>
      <c r="X3" s="1"/>
    </row>
    <row r="4" spans="1:24" ht="15" customHeight="1" x14ac:dyDescent="0.35">
      <c r="A4" s="45"/>
      <c r="B4" s="45"/>
      <c r="C4" s="45"/>
      <c r="D4" s="45"/>
      <c r="E4" s="45"/>
      <c r="F4" s="46"/>
      <c r="G4" s="43"/>
      <c r="H4" s="43"/>
      <c r="I4" s="43"/>
      <c r="J4" s="43"/>
      <c r="K4" s="43"/>
      <c r="L4" s="43"/>
      <c r="M4" s="43"/>
      <c r="N4" s="43"/>
      <c r="O4" s="43"/>
      <c r="P4" s="43"/>
      <c r="Q4" s="43"/>
      <c r="R4" s="43"/>
      <c r="S4" s="1"/>
      <c r="T4" s="1"/>
      <c r="U4" s="1"/>
      <c r="V4" s="1"/>
      <c r="W4" s="1"/>
      <c r="X4" s="1"/>
    </row>
    <row r="5" spans="1:24" ht="15" customHeight="1" x14ac:dyDescent="0.35">
      <c r="A5" s="49" t="s">
        <v>175</v>
      </c>
      <c r="B5" s="50"/>
      <c r="C5" s="50"/>
      <c r="D5" s="50"/>
      <c r="E5" s="50"/>
      <c r="F5" s="51"/>
      <c r="G5" s="47" t="str">
        <f>IF(Payroll!G47=0,Lookups!AE5,IF(AND(Payroll!G25=0,Payroll!G28=0,Payroll!G24=0,Payroll!G23=0,Payroll!G21=0,Payroll!G20=0,Payroll!G19=0,Payroll!G18=0,Payroll!G17=0,Payroll!G16=0,Payroll!G15=0,Payroll!G14=0,Payroll!G13=0,Payroll!G12=0),Lookups!AE4,Lookups!AE3))</f>
        <v>Instructions for use of timesheet
All Employees should follow these basic steps to complete their timesheet to allow it to be accepted. Employees should be aware timesheets not submitted in Excel, submitted through NHS Sharepoint or with missing information will be rejected and sent back to be filled and sent in correctly. This sheet will not allow Employees to enter just start and end times, Employees are asked first to enter date, service and site before entering times. This is to allow managers to quickly authorise timesheets for payment. There is a separate tab with screenshots showing  timesheet being filled in at each step.
Step 1. In the top cell enter your full name
Step 2. In the cell below please state your role 
Step 3. In the next box please select the months that the timesheet covers from the drop down list
Step 4. Please enter the year
Step 5. Next, please enter the date you worked (I.E - for 15th April enter 15)
Step 6. Select service worked for
Step 7. Please then select site
Step 8. Please select the start and end time of your shift from the drop downs.
Step 9. Please select lunch break taken. 
Step 10. Please repeat steps 5-9 until all shifts have been worked. 
Step 11. Send timesheet over to your line manager.
If there are any questions regarding instructions to use this timesheet, please contact your line manager.</v>
      </c>
      <c r="H5" s="48"/>
      <c r="I5" s="48"/>
      <c r="J5" s="48"/>
      <c r="K5" s="48"/>
      <c r="L5" s="48"/>
      <c r="M5" s="48"/>
      <c r="N5" s="48"/>
      <c r="O5" s="48"/>
      <c r="P5" s="48"/>
      <c r="Q5" s="48"/>
      <c r="R5" s="48"/>
      <c r="S5" s="1"/>
      <c r="T5" s="1"/>
      <c r="U5" s="1"/>
      <c r="V5" s="1"/>
      <c r="W5" s="1"/>
      <c r="X5" s="1"/>
    </row>
    <row r="6" spans="1:24" ht="15" customHeight="1" x14ac:dyDescent="0.35">
      <c r="A6" s="52"/>
      <c r="B6" s="53"/>
      <c r="C6" s="53"/>
      <c r="D6" s="53"/>
      <c r="E6" s="53"/>
      <c r="F6" s="54"/>
      <c r="G6" s="47"/>
      <c r="H6" s="48"/>
      <c r="I6" s="48"/>
      <c r="J6" s="48"/>
      <c r="K6" s="48"/>
      <c r="L6" s="48"/>
      <c r="M6" s="48"/>
      <c r="N6" s="48"/>
      <c r="O6" s="48"/>
      <c r="P6" s="48"/>
      <c r="Q6" s="48"/>
      <c r="R6" s="48"/>
      <c r="S6" s="1"/>
      <c r="T6" s="1"/>
      <c r="U6" s="1"/>
      <c r="V6" s="1"/>
      <c r="W6" s="1"/>
      <c r="X6" s="1"/>
    </row>
    <row r="7" spans="1:24" ht="15" customHeight="1" x14ac:dyDescent="0.35">
      <c r="A7" s="52" t="s">
        <v>176</v>
      </c>
      <c r="B7" s="53"/>
      <c r="C7" s="53"/>
      <c r="D7" s="53"/>
      <c r="E7" s="53"/>
      <c r="F7" s="54"/>
      <c r="G7" s="47"/>
      <c r="H7" s="48"/>
      <c r="I7" s="48"/>
      <c r="J7" s="48"/>
      <c r="K7" s="48"/>
      <c r="L7" s="48"/>
      <c r="M7" s="48"/>
      <c r="N7" s="48"/>
      <c r="O7" s="48"/>
      <c r="P7" s="48"/>
      <c r="Q7" s="48"/>
      <c r="R7" s="48"/>
      <c r="S7" s="1"/>
      <c r="T7" s="1"/>
      <c r="U7" s="1"/>
      <c r="V7" s="1"/>
      <c r="W7" s="1"/>
      <c r="X7" s="1"/>
    </row>
    <row r="8" spans="1:24" ht="15" customHeight="1" x14ac:dyDescent="0.35">
      <c r="A8" s="52"/>
      <c r="B8" s="53"/>
      <c r="C8" s="53"/>
      <c r="D8" s="53"/>
      <c r="E8" s="53"/>
      <c r="F8" s="54"/>
      <c r="G8" s="47"/>
      <c r="H8" s="48"/>
      <c r="I8" s="48"/>
      <c r="J8" s="48"/>
      <c r="K8" s="48"/>
      <c r="L8" s="48"/>
      <c r="M8" s="48"/>
      <c r="N8" s="48"/>
      <c r="O8" s="48"/>
      <c r="P8" s="48"/>
      <c r="Q8" s="48"/>
      <c r="R8" s="48"/>
      <c r="S8" s="1"/>
      <c r="T8" s="1"/>
      <c r="U8" s="1"/>
      <c r="V8" s="1"/>
      <c r="W8" s="1"/>
      <c r="X8" s="1"/>
    </row>
    <row r="9" spans="1:24" ht="15" customHeight="1" x14ac:dyDescent="0.35">
      <c r="A9" s="52" t="s">
        <v>132</v>
      </c>
      <c r="B9" s="53"/>
      <c r="C9" s="53"/>
      <c r="D9" s="53"/>
      <c r="E9" s="53"/>
      <c r="F9" s="54"/>
      <c r="G9" s="47"/>
      <c r="H9" s="48"/>
      <c r="I9" s="48"/>
      <c r="J9" s="48"/>
      <c r="K9" s="48"/>
      <c r="L9" s="48"/>
      <c r="M9" s="48"/>
      <c r="N9" s="48"/>
      <c r="O9" s="48"/>
      <c r="P9" s="48"/>
      <c r="Q9" s="48"/>
      <c r="R9" s="48"/>
      <c r="S9" s="1"/>
      <c r="T9" s="38"/>
      <c r="U9" s="1"/>
      <c r="V9" s="1"/>
      <c r="W9" s="1"/>
      <c r="X9" s="1"/>
    </row>
    <row r="10" spans="1:24" ht="15" customHeight="1" x14ac:dyDescent="0.35">
      <c r="A10" s="52"/>
      <c r="B10" s="53"/>
      <c r="C10" s="53"/>
      <c r="D10" s="53"/>
      <c r="E10" s="53"/>
      <c r="F10" s="54"/>
      <c r="G10" s="47"/>
      <c r="H10" s="48"/>
      <c r="I10" s="48"/>
      <c r="J10" s="48"/>
      <c r="K10" s="48"/>
      <c r="L10" s="48"/>
      <c r="M10" s="48"/>
      <c r="N10" s="48"/>
      <c r="O10" s="48"/>
      <c r="P10" s="48"/>
      <c r="Q10" s="48"/>
      <c r="R10" s="48"/>
      <c r="S10" s="1"/>
      <c r="T10" s="1"/>
      <c r="U10" s="1"/>
      <c r="V10" s="1"/>
      <c r="W10" s="1"/>
      <c r="X10" s="1"/>
    </row>
    <row r="11" spans="1:24" ht="15" customHeight="1" x14ac:dyDescent="0.35">
      <c r="A11" s="52" t="s">
        <v>177</v>
      </c>
      <c r="B11" s="53"/>
      <c r="C11" s="53"/>
      <c r="D11" s="53"/>
      <c r="E11" s="53"/>
      <c r="F11" s="54"/>
      <c r="G11" s="47"/>
      <c r="H11" s="48"/>
      <c r="I11" s="48"/>
      <c r="J11" s="48"/>
      <c r="K11" s="48"/>
      <c r="L11" s="48"/>
      <c r="M11" s="48"/>
      <c r="N11" s="48"/>
      <c r="O11" s="48"/>
      <c r="P11" s="48"/>
      <c r="Q11" s="48"/>
      <c r="R11" s="48"/>
      <c r="S11" s="1"/>
      <c r="T11" s="1"/>
      <c r="U11" s="1"/>
      <c r="V11" s="1"/>
      <c r="W11" s="1"/>
      <c r="X11" s="1"/>
    </row>
    <row r="12" spans="1:24" ht="15" customHeight="1" x14ac:dyDescent="0.35">
      <c r="A12" s="55"/>
      <c r="B12" s="56"/>
      <c r="C12" s="56"/>
      <c r="D12" s="56"/>
      <c r="E12" s="56"/>
      <c r="F12" s="57"/>
      <c r="G12" s="47"/>
      <c r="H12" s="48"/>
      <c r="I12" s="48"/>
      <c r="J12" s="48"/>
      <c r="K12" s="48"/>
      <c r="L12" s="48"/>
      <c r="M12" s="48"/>
      <c r="N12" s="48"/>
      <c r="O12" s="48"/>
      <c r="P12" s="48"/>
      <c r="Q12" s="48"/>
      <c r="R12" s="48"/>
      <c r="S12" s="1"/>
      <c r="T12" s="1"/>
      <c r="U12" s="1"/>
      <c r="V12" s="1"/>
      <c r="W12" s="1"/>
      <c r="X12" s="1"/>
    </row>
    <row r="13" spans="1:24" ht="15" customHeight="1" x14ac:dyDescent="0.35">
      <c r="A13" s="5" t="s">
        <v>81</v>
      </c>
      <c r="B13" s="5" t="s">
        <v>18</v>
      </c>
      <c r="C13" s="5" t="s">
        <v>19</v>
      </c>
      <c r="D13" s="5" t="s">
        <v>75</v>
      </c>
      <c r="E13" s="5" t="s">
        <v>76</v>
      </c>
      <c r="F13" s="5" t="s">
        <v>80</v>
      </c>
      <c r="G13" s="47"/>
      <c r="H13" s="48"/>
      <c r="I13" s="48"/>
      <c r="J13" s="48"/>
      <c r="K13" s="48"/>
      <c r="L13" s="48"/>
      <c r="M13" s="48"/>
      <c r="N13" s="48"/>
      <c r="O13" s="48"/>
      <c r="P13" s="48"/>
      <c r="Q13" s="48"/>
      <c r="R13" s="48"/>
      <c r="S13" s="1"/>
      <c r="T13" s="1"/>
      <c r="U13" s="1"/>
      <c r="V13" s="1"/>
      <c r="W13" s="1"/>
      <c r="X13" s="1"/>
    </row>
    <row r="14" spans="1:24" ht="15" customHeight="1" x14ac:dyDescent="0.35">
      <c r="A14" s="23">
        <v>2</v>
      </c>
      <c r="B14" s="11" t="s">
        <v>178</v>
      </c>
      <c r="C14" s="4" t="s">
        <v>178</v>
      </c>
      <c r="D14" s="22"/>
      <c r="E14" s="22"/>
      <c r="F14" s="30"/>
      <c r="G14" s="47"/>
      <c r="H14" s="48"/>
      <c r="I14" s="48"/>
      <c r="J14" s="48"/>
      <c r="K14" s="48"/>
      <c r="L14" s="48"/>
      <c r="M14" s="48"/>
      <c r="N14" s="48"/>
      <c r="O14" s="48"/>
      <c r="P14" s="48"/>
      <c r="Q14" s="48"/>
      <c r="R14" s="48"/>
      <c r="S14" s="1"/>
      <c r="T14" s="1"/>
      <c r="U14" s="1"/>
      <c r="V14" s="1"/>
      <c r="W14" s="1"/>
      <c r="X14" s="1"/>
    </row>
    <row r="15" spans="1:24" ht="15" customHeight="1" x14ac:dyDescent="0.35">
      <c r="A15" s="23"/>
      <c r="B15" s="11"/>
      <c r="C15" s="4"/>
      <c r="D15" s="22"/>
      <c r="E15" s="22"/>
      <c r="F15" s="30"/>
      <c r="G15" s="47"/>
      <c r="H15" s="48"/>
      <c r="I15" s="48"/>
      <c r="J15" s="48"/>
      <c r="K15" s="48"/>
      <c r="L15" s="48"/>
      <c r="M15" s="48"/>
      <c r="N15" s="48"/>
      <c r="O15" s="48"/>
      <c r="P15" s="48"/>
      <c r="Q15" s="48"/>
      <c r="R15" s="48"/>
      <c r="S15" s="1"/>
      <c r="T15" s="1"/>
      <c r="U15" s="1"/>
      <c r="V15" s="1"/>
      <c r="W15" s="1"/>
      <c r="X15" s="1"/>
    </row>
    <row r="16" spans="1:24" ht="15" customHeight="1" x14ac:dyDescent="0.35">
      <c r="A16" s="23"/>
      <c r="B16" s="11"/>
      <c r="C16" s="4"/>
      <c r="D16" s="22"/>
      <c r="E16" s="22"/>
      <c r="F16" s="30"/>
      <c r="G16" s="47"/>
      <c r="H16" s="48"/>
      <c r="I16" s="48"/>
      <c r="J16" s="48"/>
      <c r="K16" s="48"/>
      <c r="L16" s="48"/>
      <c r="M16" s="48"/>
      <c r="N16" s="48"/>
      <c r="O16" s="48"/>
      <c r="P16" s="48"/>
      <c r="Q16" s="48"/>
      <c r="R16" s="48"/>
      <c r="S16" s="1"/>
      <c r="T16" s="1"/>
      <c r="U16" s="1"/>
      <c r="V16" s="1"/>
      <c r="W16" s="1"/>
      <c r="X16" s="1"/>
    </row>
    <row r="17" spans="1:24" ht="15" customHeight="1" x14ac:dyDescent="0.35">
      <c r="A17" s="23"/>
      <c r="B17" s="11"/>
      <c r="C17" s="4"/>
      <c r="D17" s="22"/>
      <c r="E17" s="22"/>
      <c r="F17" s="30"/>
      <c r="G17" s="47"/>
      <c r="H17" s="48"/>
      <c r="I17" s="48"/>
      <c r="J17" s="48"/>
      <c r="K17" s="48"/>
      <c r="L17" s="48"/>
      <c r="M17" s="48"/>
      <c r="N17" s="48"/>
      <c r="O17" s="48"/>
      <c r="P17" s="48"/>
      <c r="Q17" s="48"/>
      <c r="R17" s="48"/>
      <c r="S17" s="1"/>
      <c r="T17" s="1"/>
      <c r="U17" s="1"/>
      <c r="V17" s="1"/>
      <c r="W17" s="1"/>
      <c r="X17" s="1"/>
    </row>
    <row r="18" spans="1:24" ht="15" customHeight="1" x14ac:dyDescent="0.35">
      <c r="A18" s="23"/>
      <c r="B18" s="11"/>
      <c r="C18" s="4"/>
      <c r="D18" s="22"/>
      <c r="E18" s="22"/>
      <c r="F18" s="30"/>
      <c r="G18" s="47"/>
      <c r="H18" s="48"/>
      <c r="I18" s="48"/>
      <c r="J18" s="48"/>
      <c r="K18" s="48"/>
      <c r="L18" s="48"/>
      <c r="M18" s="48"/>
      <c r="N18" s="48"/>
      <c r="O18" s="48"/>
      <c r="P18" s="48"/>
      <c r="Q18" s="48"/>
      <c r="R18" s="48"/>
      <c r="S18" s="1"/>
      <c r="T18" s="1"/>
      <c r="U18" s="1"/>
      <c r="V18" s="1"/>
      <c r="W18" s="1"/>
      <c r="X18" s="1"/>
    </row>
    <row r="19" spans="1:24" ht="15" customHeight="1" x14ac:dyDescent="0.35">
      <c r="A19" s="23"/>
      <c r="B19" s="11"/>
      <c r="C19" s="4"/>
      <c r="D19" s="22"/>
      <c r="E19" s="22"/>
      <c r="F19" s="30"/>
      <c r="G19" s="47"/>
      <c r="H19" s="48"/>
      <c r="I19" s="48"/>
      <c r="J19" s="48"/>
      <c r="K19" s="48"/>
      <c r="L19" s="48"/>
      <c r="M19" s="48"/>
      <c r="N19" s="48"/>
      <c r="O19" s="48"/>
      <c r="P19" s="48"/>
      <c r="Q19" s="48"/>
      <c r="R19" s="48"/>
      <c r="S19" s="1"/>
      <c r="T19" s="1"/>
      <c r="U19" s="1"/>
      <c r="V19" s="1"/>
      <c r="W19" s="1"/>
      <c r="X19" s="1"/>
    </row>
    <row r="20" spans="1:24" ht="15" customHeight="1" x14ac:dyDescent="0.35">
      <c r="A20" s="23"/>
      <c r="B20" s="11"/>
      <c r="C20" s="4"/>
      <c r="D20" s="22"/>
      <c r="E20" s="22"/>
      <c r="F20" s="30"/>
      <c r="G20" s="47"/>
      <c r="H20" s="48"/>
      <c r="I20" s="48"/>
      <c r="J20" s="48"/>
      <c r="K20" s="48"/>
      <c r="L20" s="48"/>
      <c r="M20" s="48"/>
      <c r="N20" s="48"/>
      <c r="O20" s="48"/>
      <c r="P20" s="48"/>
      <c r="Q20" s="48"/>
      <c r="R20" s="48"/>
      <c r="S20" s="1"/>
      <c r="T20" s="1"/>
      <c r="U20" s="1"/>
      <c r="V20" s="1"/>
      <c r="W20" s="1"/>
      <c r="X20" s="1"/>
    </row>
    <row r="21" spans="1:24" ht="15" customHeight="1" x14ac:dyDescent="0.35">
      <c r="A21" s="23"/>
      <c r="B21" s="11"/>
      <c r="C21" s="4"/>
      <c r="D21" s="22"/>
      <c r="E21" s="22"/>
      <c r="F21" s="30"/>
      <c r="G21" s="47"/>
      <c r="H21" s="48"/>
      <c r="I21" s="48"/>
      <c r="J21" s="48"/>
      <c r="K21" s="48"/>
      <c r="L21" s="48"/>
      <c r="M21" s="48"/>
      <c r="N21" s="48"/>
      <c r="O21" s="48"/>
      <c r="P21" s="48"/>
      <c r="Q21" s="48"/>
      <c r="R21" s="48"/>
      <c r="S21" s="1"/>
      <c r="T21" s="1"/>
      <c r="U21" s="1"/>
      <c r="V21" s="1"/>
      <c r="W21" s="1"/>
      <c r="X21" s="1"/>
    </row>
    <row r="22" spans="1:24" ht="15" customHeight="1" x14ac:dyDescent="0.35">
      <c r="A22" s="23"/>
      <c r="B22" s="11"/>
      <c r="C22" s="4"/>
      <c r="D22" s="22"/>
      <c r="E22" s="22"/>
      <c r="F22" s="30"/>
      <c r="G22" s="47"/>
      <c r="H22" s="48"/>
      <c r="I22" s="48"/>
      <c r="J22" s="48"/>
      <c r="K22" s="48"/>
      <c r="L22" s="48"/>
      <c r="M22" s="48"/>
      <c r="N22" s="48"/>
      <c r="O22" s="48"/>
      <c r="P22" s="48"/>
      <c r="Q22" s="48"/>
      <c r="R22" s="48"/>
      <c r="S22" s="1"/>
      <c r="T22" s="1"/>
      <c r="U22" s="1"/>
      <c r="V22" s="1"/>
      <c r="W22" s="1"/>
      <c r="X22" s="1"/>
    </row>
    <row r="23" spans="1:24" ht="15" customHeight="1" x14ac:dyDescent="0.35">
      <c r="A23" s="23"/>
      <c r="B23" s="11"/>
      <c r="C23" s="4"/>
      <c r="D23" s="22"/>
      <c r="E23" s="22"/>
      <c r="F23" s="30"/>
      <c r="G23" s="47"/>
      <c r="H23" s="48"/>
      <c r="I23" s="48"/>
      <c r="J23" s="48"/>
      <c r="K23" s="48"/>
      <c r="L23" s="48"/>
      <c r="M23" s="48"/>
      <c r="N23" s="48"/>
      <c r="O23" s="48"/>
      <c r="P23" s="48"/>
      <c r="Q23" s="48"/>
      <c r="R23" s="48"/>
      <c r="S23" s="1"/>
      <c r="T23" s="1"/>
      <c r="U23" s="1"/>
      <c r="V23" s="1"/>
      <c r="W23" s="1"/>
      <c r="X23" s="1"/>
    </row>
    <row r="24" spans="1:24" ht="15" customHeight="1" x14ac:dyDescent="0.35">
      <c r="A24" s="23"/>
      <c r="B24" s="11"/>
      <c r="C24" s="4"/>
      <c r="D24" s="22"/>
      <c r="E24" s="22"/>
      <c r="F24" s="30"/>
      <c r="G24" s="47"/>
      <c r="H24" s="48"/>
      <c r="I24" s="48"/>
      <c r="J24" s="48"/>
      <c r="K24" s="48"/>
      <c r="L24" s="48"/>
      <c r="M24" s="48"/>
      <c r="N24" s="48"/>
      <c r="O24" s="48"/>
      <c r="P24" s="48"/>
      <c r="Q24" s="48"/>
      <c r="R24" s="48"/>
      <c r="S24" s="1"/>
      <c r="T24" s="1"/>
      <c r="U24" s="1"/>
      <c r="V24" s="1"/>
      <c r="W24" s="1"/>
      <c r="X24" s="1"/>
    </row>
    <row r="25" spans="1:24" ht="15" customHeight="1" x14ac:dyDescent="0.35">
      <c r="A25" s="23"/>
      <c r="B25" s="11"/>
      <c r="C25" s="4"/>
      <c r="D25" s="22"/>
      <c r="E25" s="22"/>
      <c r="F25" s="30"/>
      <c r="G25" s="47"/>
      <c r="H25" s="48"/>
      <c r="I25" s="48"/>
      <c r="J25" s="48"/>
      <c r="K25" s="48"/>
      <c r="L25" s="48"/>
      <c r="M25" s="48"/>
      <c r="N25" s="48"/>
      <c r="O25" s="48"/>
      <c r="P25" s="48"/>
      <c r="Q25" s="48"/>
      <c r="R25" s="48"/>
      <c r="S25" s="1"/>
      <c r="T25" s="1"/>
      <c r="U25" s="1"/>
      <c r="V25" s="1"/>
      <c r="W25" s="1"/>
      <c r="X25" s="1"/>
    </row>
    <row r="26" spans="1:24" ht="15" customHeight="1" x14ac:dyDescent="0.35">
      <c r="A26" s="23"/>
      <c r="B26" s="11"/>
      <c r="C26" s="4"/>
      <c r="D26" s="22"/>
      <c r="E26" s="22"/>
      <c r="F26" s="30"/>
      <c r="G26" s="47"/>
      <c r="H26" s="48"/>
      <c r="I26" s="48"/>
      <c r="J26" s="48"/>
      <c r="K26" s="48"/>
      <c r="L26" s="48"/>
      <c r="M26" s="48"/>
      <c r="N26" s="48"/>
      <c r="O26" s="48"/>
      <c r="P26" s="48"/>
      <c r="Q26" s="48"/>
      <c r="R26" s="48"/>
      <c r="S26" s="1"/>
      <c r="T26" s="1"/>
      <c r="U26" s="1"/>
      <c r="V26" s="1"/>
      <c r="W26" s="1"/>
      <c r="X26" s="1"/>
    </row>
    <row r="27" spans="1:24" ht="15" customHeight="1" x14ac:dyDescent="0.35">
      <c r="A27" s="23"/>
      <c r="B27" s="11"/>
      <c r="C27" s="4"/>
      <c r="D27" s="22"/>
      <c r="E27" s="22"/>
      <c r="F27" s="30"/>
      <c r="G27" s="47"/>
      <c r="H27" s="48"/>
      <c r="I27" s="48"/>
      <c r="J27" s="48"/>
      <c r="K27" s="48"/>
      <c r="L27" s="48"/>
      <c r="M27" s="48"/>
      <c r="N27" s="48"/>
      <c r="O27" s="48"/>
      <c r="P27" s="48"/>
      <c r="Q27" s="48"/>
      <c r="R27" s="48"/>
      <c r="S27" s="1"/>
      <c r="T27" s="1"/>
      <c r="U27" s="1"/>
      <c r="V27" s="1"/>
      <c r="W27" s="1"/>
      <c r="X27" s="1"/>
    </row>
    <row r="28" spans="1:24" ht="15" customHeight="1" x14ac:dyDescent="0.35">
      <c r="A28" s="23"/>
      <c r="B28" s="11"/>
      <c r="C28" s="4"/>
      <c r="D28" s="22"/>
      <c r="E28" s="22"/>
      <c r="F28" s="30"/>
      <c r="G28" s="47"/>
      <c r="H28" s="48"/>
      <c r="I28" s="48"/>
      <c r="J28" s="48"/>
      <c r="K28" s="48"/>
      <c r="L28" s="48"/>
      <c r="M28" s="48"/>
      <c r="N28" s="48"/>
      <c r="O28" s="48"/>
      <c r="P28" s="48"/>
      <c r="Q28" s="48"/>
      <c r="R28" s="48"/>
      <c r="S28" s="1"/>
      <c r="T28" s="1"/>
      <c r="U28" s="1"/>
      <c r="V28" s="1"/>
      <c r="W28" s="1"/>
      <c r="X28" s="1"/>
    </row>
    <row r="29" spans="1:24" ht="15" customHeight="1" x14ac:dyDescent="0.35">
      <c r="A29" s="23"/>
      <c r="B29" s="11"/>
      <c r="C29" s="4"/>
      <c r="D29" s="22"/>
      <c r="E29" s="22"/>
      <c r="F29" s="30"/>
      <c r="G29" s="47"/>
      <c r="H29" s="48"/>
      <c r="I29" s="48"/>
      <c r="J29" s="48"/>
      <c r="K29" s="48"/>
      <c r="L29" s="48"/>
      <c r="M29" s="48"/>
      <c r="N29" s="48"/>
      <c r="O29" s="48"/>
      <c r="P29" s="48"/>
      <c r="Q29" s="48"/>
      <c r="R29" s="48"/>
      <c r="S29" s="1"/>
      <c r="T29" s="1"/>
      <c r="U29" s="1"/>
      <c r="V29" s="1"/>
      <c r="W29" s="1"/>
      <c r="X29" s="1"/>
    </row>
    <row r="30" spans="1:24" ht="15" customHeight="1" x14ac:dyDescent="0.35">
      <c r="A30" s="23"/>
      <c r="B30" s="11"/>
      <c r="C30" s="4"/>
      <c r="D30" s="22"/>
      <c r="E30" s="22"/>
      <c r="F30" s="30"/>
      <c r="G30" s="47"/>
      <c r="H30" s="48"/>
      <c r="I30" s="48"/>
      <c r="J30" s="48"/>
      <c r="K30" s="48"/>
      <c r="L30" s="48"/>
      <c r="M30" s="48"/>
      <c r="N30" s="48"/>
      <c r="O30" s="48"/>
      <c r="P30" s="48"/>
      <c r="Q30" s="48"/>
      <c r="R30" s="48"/>
      <c r="S30" s="1"/>
      <c r="T30" s="1"/>
      <c r="U30" s="1"/>
      <c r="V30" s="1"/>
      <c r="W30" s="1"/>
      <c r="X30" s="1"/>
    </row>
    <row r="31" spans="1:24" ht="15" customHeight="1" x14ac:dyDescent="0.35">
      <c r="A31" s="23"/>
      <c r="B31" s="11"/>
      <c r="C31" s="4"/>
      <c r="D31" s="22"/>
      <c r="E31" s="22"/>
      <c r="F31" s="30"/>
      <c r="G31" s="47"/>
      <c r="H31" s="48"/>
      <c r="I31" s="48"/>
      <c r="J31" s="48"/>
      <c r="K31" s="48"/>
      <c r="L31" s="48"/>
      <c r="M31" s="48"/>
      <c r="N31" s="48"/>
      <c r="O31" s="48"/>
      <c r="P31" s="48"/>
      <c r="Q31" s="48"/>
      <c r="R31" s="48"/>
      <c r="S31" s="1"/>
      <c r="T31" s="1"/>
      <c r="U31" s="1"/>
      <c r="V31" s="1"/>
      <c r="W31" s="1"/>
      <c r="X31" s="1"/>
    </row>
    <row r="32" spans="1:24" ht="15" customHeight="1" x14ac:dyDescent="0.35">
      <c r="A32" s="23"/>
      <c r="B32" s="11"/>
      <c r="C32" s="4"/>
      <c r="D32" s="22"/>
      <c r="E32" s="22"/>
      <c r="F32" s="30"/>
      <c r="G32" s="47"/>
      <c r="H32" s="48"/>
      <c r="I32" s="48"/>
      <c r="J32" s="48"/>
      <c r="K32" s="48"/>
      <c r="L32" s="48"/>
      <c r="M32" s="48"/>
      <c r="N32" s="48"/>
      <c r="O32" s="48"/>
      <c r="P32" s="48"/>
      <c r="Q32" s="48"/>
      <c r="R32" s="48"/>
      <c r="S32" s="1"/>
      <c r="T32" s="1"/>
      <c r="U32" s="1"/>
      <c r="V32" s="1"/>
      <c r="W32" s="1"/>
      <c r="X32" s="1"/>
    </row>
    <row r="33" spans="1:24" ht="15" customHeight="1" x14ac:dyDescent="0.35">
      <c r="A33" s="23"/>
      <c r="B33" s="11"/>
      <c r="C33" s="4"/>
      <c r="D33" s="22"/>
      <c r="E33" s="22"/>
      <c r="F33" s="30"/>
      <c r="G33" s="47"/>
      <c r="H33" s="48"/>
      <c r="I33" s="48"/>
      <c r="J33" s="48"/>
      <c r="K33" s="48"/>
      <c r="L33" s="48"/>
      <c r="M33" s="48"/>
      <c r="N33" s="48"/>
      <c r="O33" s="48"/>
      <c r="P33" s="48"/>
      <c r="Q33" s="48"/>
      <c r="R33" s="48"/>
      <c r="S33" s="1"/>
      <c r="T33" s="1"/>
      <c r="U33" s="1"/>
      <c r="V33" s="1"/>
      <c r="W33" s="1"/>
      <c r="X33" s="1"/>
    </row>
    <row r="34" spans="1:24" ht="15" customHeight="1" x14ac:dyDescent="0.35">
      <c r="A34" s="23"/>
      <c r="B34" s="11"/>
      <c r="C34" s="4"/>
      <c r="D34" s="22"/>
      <c r="E34" s="22"/>
      <c r="F34" s="30"/>
      <c r="G34" s="47"/>
      <c r="H34" s="48"/>
      <c r="I34" s="48"/>
      <c r="J34" s="48"/>
      <c r="K34" s="48"/>
      <c r="L34" s="48"/>
      <c r="M34" s="48"/>
      <c r="N34" s="48"/>
      <c r="O34" s="48"/>
      <c r="P34" s="48"/>
      <c r="Q34" s="48"/>
      <c r="R34" s="48"/>
      <c r="S34" s="1"/>
      <c r="T34" s="1"/>
      <c r="U34" s="1"/>
      <c r="V34" s="1"/>
      <c r="W34" s="1"/>
      <c r="X34" s="1"/>
    </row>
    <row r="35" spans="1:24" ht="15" customHeight="1" x14ac:dyDescent="0.35">
      <c r="A35" s="23"/>
      <c r="B35" s="11"/>
      <c r="C35" s="4"/>
      <c r="D35" s="22"/>
      <c r="E35" s="22"/>
      <c r="F35" s="30"/>
      <c r="G35" s="47"/>
      <c r="H35" s="48"/>
      <c r="I35" s="48"/>
      <c r="J35" s="48"/>
      <c r="K35" s="48"/>
      <c r="L35" s="48"/>
      <c r="M35" s="48"/>
      <c r="N35" s="48"/>
      <c r="O35" s="48"/>
      <c r="P35" s="48"/>
      <c r="Q35" s="48"/>
      <c r="R35" s="48"/>
      <c r="S35" s="1"/>
      <c r="T35" s="1"/>
      <c r="U35" s="1"/>
      <c r="V35" s="1"/>
      <c r="W35" s="1"/>
      <c r="X35" s="1"/>
    </row>
    <row r="36" spans="1:24" ht="15" customHeight="1" x14ac:dyDescent="0.35">
      <c r="A36" s="23"/>
      <c r="B36" s="11"/>
      <c r="C36" s="4"/>
      <c r="D36" s="22"/>
      <c r="E36" s="22"/>
      <c r="F36" s="30"/>
      <c r="G36" s="47"/>
      <c r="H36" s="48"/>
      <c r="I36" s="48"/>
      <c r="J36" s="48"/>
      <c r="K36" s="48"/>
      <c r="L36" s="48"/>
      <c r="M36" s="48"/>
      <c r="N36" s="48"/>
      <c r="O36" s="48"/>
      <c r="P36" s="48"/>
      <c r="Q36" s="48"/>
      <c r="R36" s="48"/>
      <c r="S36" s="1"/>
      <c r="T36" s="1"/>
      <c r="U36" s="1"/>
      <c r="V36" s="1"/>
      <c r="W36" s="1"/>
      <c r="X36" s="1"/>
    </row>
    <row r="37" spans="1:24" ht="15" customHeight="1" x14ac:dyDescent="0.35">
      <c r="A37" s="23"/>
      <c r="B37" s="11"/>
      <c r="C37" s="4"/>
      <c r="D37" s="22"/>
      <c r="E37" s="22"/>
      <c r="F37" s="30"/>
      <c r="G37" s="47"/>
      <c r="H37" s="48"/>
      <c r="I37" s="48"/>
      <c r="J37" s="48"/>
      <c r="K37" s="48"/>
      <c r="L37" s="48"/>
      <c r="M37" s="48"/>
      <c r="N37" s="48"/>
      <c r="O37" s="48"/>
      <c r="P37" s="48"/>
      <c r="Q37" s="48"/>
      <c r="R37" s="48"/>
      <c r="S37" s="1"/>
      <c r="T37" s="1"/>
      <c r="U37" s="1"/>
      <c r="V37" s="1"/>
      <c r="W37" s="1"/>
      <c r="X37" s="1"/>
    </row>
    <row r="38" spans="1:24" ht="15" customHeight="1" x14ac:dyDescent="0.35">
      <c r="A38" s="23"/>
      <c r="B38" s="11"/>
      <c r="C38" s="4"/>
      <c r="D38" s="22"/>
      <c r="E38" s="22"/>
      <c r="F38" s="30"/>
      <c r="G38" s="47"/>
      <c r="H38" s="48"/>
      <c r="I38" s="48"/>
      <c r="J38" s="48"/>
      <c r="K38" s="48"/>
      <c r="L38" s="48"/>
      <c r="M38" s="48"/>
      <c r="N38" s="48"/>
      <c r="O38" s="48"/>
      <c r="P38" s="48"/>
      <c r="Q38" s="48"/>
      <c r="R38" s="48"/>
      <c r="S38" s="1"/>
      <c r="T38" s="1"/>
      <c r="U38" s="1"/>
      <c r="V38" s="1"/>
      <c r="W38" s="1"/>
      <c r="X38" s="1"/>
    </row>
    <row r="39" spans="1:24" ht="15" customHeight="1" x14ac:dyDescent="0.35">
      <c r="A39" s="23"/>
      <c r="B39" s="11"/>
      <c r="C39" s="4"/>
      <c r="D39" s="22"/>
      <c r="E39" s="22"/>
      <c r="F39" s="30"/>
      <c r="G39" s="47"/>
      <c r="H39" s="48"/>
      <c r="I39" s="48"/>
      <c r="J39" s="48"/>
      <c r="K39" s="48"/>
      <c r="L39" s="48"/>
      <c r="M39" s="48"/>
      <c r="N39" s="48"/>
      <c r="O39" s="48"/>
      <c r="P39" s="48"/>
      <c r="Q39" s="48"/>
      <c r="R39" s="48"/>
      <c r="S39" s="1"/>
      <c r="T39" s="1"/>
      <c r="U39" s="1"/>
      <c r="V39" s="1"/>
      <c r="W39" s="1"/>
      <c r="X39" s="1"/>
    </row>
    <row r="40" spans="1:24" ht="15" customHeight="1" x14ac:dyDescent="0.35">
      <c r="A40" s="23"/>
      <c r="B40" s="11"/>
      <c r="C40" s="4"/>
      <c r="D40" s="22"/>
      <c r="E40" s="22"/>
      <c r="F40" s="30"/>
      <c r="G40" s="47"/>
      <c r="H40" s="48"/>
      <c r="I40" s="48"/>
      <c r="J40" s="48"/>
      <c r="K40" s="48"/>
      <c r="L40" s="48"/>
      <c r="M40" s="48"/>
      <c r="N40" s="48"/>
      <c r="O40" s="48"/>
      <c r="P40" s="48"/>
      <c r="Q40" s="48"/>
      <c r="R40" s="48"/>
      <c r="S40" s="1"/>
      <c r="T40" s="1"/>
      <c r="U40" s="1"/>
      <c r="V40" s="1"/>
      <c r="W40" s="1"/>
      <c r="X40" s="1"/>
    </row>
    <row r="41" spans="1:24" ht="15" customHeight="1" x14ac:dyDescent="0.35">
      <c r="A41" s="23"/>
      <c r="B41" s="11"/>
      <c r="C41" s="4"/>
      <c r="D41" s="22"/>
      <c r="E41" s="22"/>
      <c r="F41" s="30"/>
      <c r="G41" s="47"/>
      <c r="H41" s="48"/>
      <c r="I41" s="48"/>
      <c r="J41" s="48"/>
      <c r="K41" s="48"/>
      <c r="L41" s="48"/>
      <c r="M41" s="48"/>
      <c r="N41" s="48"/>
      <c r="O41" s="48"/>
      <c r="P41" s="48"/>
      <c r="Q41" s="48"/>
      <c r="R41" s="48"/>
      <c r="S41" s="1"/>
      <c r="T41" s="1"/>
      <c r="U41" s="1"/>
      <c r="V41" s="1"/>
      <c r="W41" s="1"/>
      <c r="X41" s="1"/>
    </row>
    <row r="42" spans="1:24" ht="15" hidden="1" customHeight="1" x14ac:dyDescent="0.35">
      <c r="A42" s="23"/>
      <c r="B42" s="11"/>
      <c r="C42" s="4"/>
      <c r="D42" s="22"/>
      <c r="E42" s="22"/>
      <c r="F42" s="30"/>
      <c r="G42" s="47"/>
      <c r="H42" s="48"/>
      <c r="I42" s="48"/>
      <c r="J42" s="48"/>
      <c r="K42" s="48"/>
      <c r="L42" s="48"/>
      <c r="M42" s="48"/>
      <c r="N42" s="48"/>
      <c r="O42" s="48"/>
      <c r="P42" s="48"/>
      <c r="Q42" s="48"/>
      <c r="R42" s="48"/>
      <c r="S42" s="1"/>
      <c r="T42" s="1"/>
      <c r="U42" s="1"/>
      <c r="V42" s="1"/>
      <c r="W42" s="1"/>
      <c r="X42" s="1"/>
    </row>
    <row r="43" spans="1:24" ht="15" hidden="1" customHeight="1" x14ac:dyDescent="0.35">
      <c r="A43" s="23"/>
      <c r="B43" s="11"/>
      <c r="C43" s="4"/>
      <c r="D43" s="22"/>
      <c r="E43" s="22"/>
      <c r="F43" s="30"/>
      <c r="G43" s="47"/>
      <c r="H43" s="48"/>
      <c r="I43" s="48"/>
      <c r="J43" s="48"/>
      <c r="K43" s="48"/>
      <c r="L43" s="48"/>
      <c r="M43" s="48"/>
      <c r="N43" s="48"/>
      <c r="O43" s="48"/>
      <c r="P43" s="48"/>
      <c r="Q43" s="48"/>
      <c r="R43" s="48"/>
      <c r="S43" s="1"/>
      <c r="T43" s="1"/>
      <c r="U43" s="1"/>
      <c r="V43" s="1"/>
      <c r="W43" s="1"/>
      <c r="X43" s="1"/>
    </row>
    <row r="44" spans="1:24" ht="15" hidden="1" customHeight="1" x14ac:dyDescent="0.35">
      <c r="A44" s="23"/>
      <c r="B44" s="11"/>
      <c r="C44" s="4"/>
      <c r="D44" s="22"/>
      <c r="E44" s="22"/>
      <c r="F44" s="30"/>
      <c r="G44" s="47"/>
      <c r="H44" s="48"/>
      <c r="I44" s="48"/>
      <c r="J44" s="48"/>
      <c r="K44" s="48"/>
      <c r="L44" s="48"/>
      <c r="M44" s="48"/>
      <c r="N44" s="48"/>
      <c r="O44" s="48"/>
      <c r="P44" s="48"/>
      <c r="Q44" s="48"/>
      <c r="R44" s="48"/>
      <c r="S44" s="1"/>
      <c r="T44" s="1"/>
      <c r="U44" s="1"/>
      <c r="V44" s="1"/>
      <c r="W44" s="1"/>
      <c r="X44" s="1"/>
    </row>
    <row r="45" spans="1:24" ht="15" hidden="1" customHeight="1" x14ac:dyDescent="0.35">
      <c r="A45" s="23"/>
      <c r="B45" s="11"/>
      <c r="C45" s="4"/>
      <c r="D45" s="22"/>
      <c r="E45" s="22"/>
      <c r="F45" s="30"/>
      <c r="G45" s="47"/>
      <c r="H45" s="48"/>
      <c r="I45" s="48"/>
      <c r="J45" s="48"/>
      <c r="K45" s="48"/>
      <c r="L45" s="48"/>
      <c r="M45" s="48"/>
      <c r="N45" s="48"/>
      <c r="O45" s="48"/>
      <c r="P45" s="48"/>
      <c r="Q45" s="48"/>
      <c r="R45" s="48"/>
      <c r="S45" s="1"/>
      <c r="T45" s="1"/>
      <c r="U45" s="1"/>
      <c r="V45" s="1"/>
      <c r="W45" s="1"/>
      <c r="X45" s="1"/>
    </row>
    <row r="46" spans="1:24" ht="15" hidden="1" customHeight="1" x14ac:dyDescent="0.35">
      <c r="D46"/>
      <c r="E46"/>
      <c r="F46"/>
      <c r="G46" s="47"/>
      <c r="H46" s="48"/>
      <c r="I46" s="48"/>
      <c r="J46" s="48"/>
      <c r="K46" s="48"/>
      <c r="L46" s="48"/>
      <c r="M46" s="48"/>
      <c r="N46" s="48"/>
      <c r="O46" s="48"/>
      <c r="P46" s="48"/>
      <c r="Q46" s="48"/>
      <c r="R46" s="48"/>
      <c r="S46" s="1"/>
      <c r="T46" s="1"/>
      <c r="U46" s="1"/>
      <c r="V46" s="1"/>
      <c r="W46" s="1"/>
      <c r="X46" s="1"/>
    </row>
    <row r="47" spans="1:24" ht="15" hidden="1" customHeight="1" x14ac:dyDescent="0.35">
      <c r="D47"/>
      <c r="E47"/>
      <c r="F47"/>
      <c r="G47" s="47"/>
      <c r="H47" s="48"/>
      <c r="I47" s="48"/>
      <c r="J47" s="48"/>
      <c r="K47" s="48"/>
      <c r="L47" s="48"/>
      <c r="M47" s="48"/>
      <c r="N47" s="48"/>
      <c r="O47" s="48"/>
      <c r="P47" s="48"/>
      <c r="Q47" s="48"/>
      <c r="R47" s="48"/>
      <c r="S47" s="1"/>
      <c r="T47" s="1"/>
      <c r="U47" s="1"/>
      <c r="V47" s="1"/>
      <c r="W47" s="1"/>
      <c r="X47" s="1"/>
    </row>
    <row r="48" spans="1:24" ht="15" hidden="1" customHeight="1" x14ac:dyDescent="0.35">
      <c r="D48"/>
      <c r="E48"/>
      <c r="F48"/>
      <c r="G48" s="47"/>
      <c r="H48" s="48"/>
      <c r="I48" s="48"/>
      <c r="J48" s="48"/>
      <c r="K48" s="48"/>
      <c r="L48" s="48"/>
      <c r="M48" s="48"/>
      <c r="N48" s="48"/>
      <c r="O48" s="48"/>
      <c r="P48" s="48"/>
      <c r="Q48" s="48"/>
      <c r="R48" s="48"/>
      <c r="S48" s="1"/>
      <c r="T48" s="1"/>
      <c r="U48" s="1"/>
      <c r="V48" s="1"/>
      <c r="W48" s="1"/>
      <c r="X48" s="1"/>
    </row>
    <row r="49" spans="1:24" ht="15" hidden="1" customHeight="1" x14ac:dyDescent="0.35">
      <c r="D49"/>
      <c r="E49"/>
      <c r="F49"/>
      <c r="G49" s="47"/>
      <c r="H49" s="48"/>
      <c r="I49" s="48"/>
      <c r="J49" s="48"/>
      <c r="K49" s="48"/>
      <c r="L49" s="48"/>
      <c r="M49" s="48"/>
      <c r="N49" s="48"/>
      <c r="O49" s="48"/>
      <c r="P49" s="48"/>
      <c r="Q49" s="48"/>
      <c r="R49" s="48"/>
      <c r="S49" s="1"/>
      <c r="T49" s="1"/>
      <c r="U49" s="1"/>
      <c r="V49" s="1"/>
      <c r="W49" s="1"/>
      <c r="X49" s="1"/>
    </row>
    <row r="50" spans="1:24" ht="15" hidden="1" customHeight="1" x14ac:dyDescent="0.35">
      <c r="D50"/>
      <c r="E50"/>
      <c r="F50"/>
      <c r="G50" s="47"/>
      <c r="H50" s="48"/>
      <c r="I50" s="48"/>
      <c r="J50" s="48"/>
      <c r="K50" s="48"/>
      <c r="L50" s="48"/>
      <c r="M50" s="48"/>
      <c r="N50" s="48"/>
      <c r="O50" s="48"/>
      <c r="P50" s="48"/>
      <c r="Q50" s="48"/>
      <c r="R50" s="48"/>
      <c r="S50" s="1"/>
      <c r="T50" s="1"/>
      <c r="U50" s="1"/>
      <c r="V50" s="1"/>
      <c r="W50" s="1"/>
      <c r="X50" s="1"/>
    </row>
    <row r="51" spans="1:24" ht="15" hidden="1" customHeight="1" x14ac:dyDescent="0.35">
      <c r="D51"/>
      <c r="E51"/>
      <c r="F51"/>
      <c r="G51" s="47"/>
      <c r="H51" s="48"/>
      <c r="I51" s="48"/>
      <c r="J51" s="48"/>
      <c r="K51" s="48"/>
      <c r="L51" s="48"/>
      <c r="M51" s="48"/>
      <c r="N51" s="48"/>
      <c r="O51" s="48"/>
      <c r="P51" s="48"/>
      <c r="Q51" s="48"/>
      <c r="R51" s="48"/>
      <c r="S51" s="1"/>
      <c r="T51" s="1"/>
      <c r="U51" s="1"/>
      <c r="V51" s="1"/>
      <c r="W51" s="1"/>
      <c r="X51" s="1"/>
    </row>
    <row r="52" spans="1:24" ht="15" hidden="1" customHeight="1" x14ac:dyDescent="0.35">
      <c r="D52"/>
      <c r="E52"/>
      <c r="F52"/>
      <c r="G52" s="47"/>
      <c r="H52" s="48"/>
      <c r="I52" s="48"/>
      <c r="J52" s="48"/>
      <c r="K52" s="48"/>
      <c r="L52" s="48"/>
      <c r="M52" s="48"/>
      <c r="N52" s="48"/>
      <c r="O52" s="48"/>
      <c r="P52" s="48"/>
      <c r="Q52" s="48"/>
      <c r="R52" s="48"/>
      <c r="S52" s="1"/>
      <c r="T52" s="1"/>
      <c r="U52" s="1"/>
      <c r="V52" s="1"/>
      <c r="W52" s="1"/>
      <c r="X52" s="1"/>
    </row>
    <row r="53" spans="1:24" ht="15" hidden="1" customHeight="1" x14ac:dyDescent="0.35">
      <c r="D53"/>
      <c r="E53"/>
      <c r="F53"/>
      <c r="G53" s="47"/>
      <c r="H53" s="48"/>
      <c r="I53" s="48"/>
      <c r="J53" s="48"/>
      <c r="K53" s="48"/>
      <c r="L53" s="48"/>
      <c r="M53" s="48"/>
      <c r="N53" s="48"/>
      <c r="O53" s="48"/>
      <c r="P53" s="48"/>
      <c r="Q53" s="48"/>
      <c r="R53" s="48"/>
      <c r="S53" s="1"/>
      <c r="T53" s="1"/>
      <c r="U53" s="1"/>
      <c r="V53" s="1"/>
      <c r="W53" s="1"/>
      <c r="X53" s="1"/>
    </row>
    <row r="54" spans="1:24" ht="15" hidden="1" customHeight="1" x14ac:dyDescent="0.35">
      <c r="D54"/>
      <c r="E54"/>
      <c r="F54"/>
      <c r="G54" s="47"/>
      <c r="H54" s="48"/>
      <c r="I54" s="48"/>
      <c r="J54" s="48"/>
      <c r="K54" s="48"/>
      <c r="L54" s="48"/>
      <c r="M54" s="48"/>
      <c r="N54" s="48"/>
      <c r="O54" s="48"/>
      <c r="P54" s="48"/>
      <c r="Q54" s="48"/>
      <c r="R54" s="48"/>
      <c r="S54" s="1"/>
      <c r="T54" s="1"/>
      <c r="U54" s="1"/>
      <c r="V54" s="1"/>
      <c r="W54" s="1"/>
      <c r="X54" s="1"/>
    </row>
    <row r="55" spans="1:24" ht="15" hidden="1" customHeight="1" x14ac:dyDescent="0.35">
      <c r="D55"/>
      <c r="E55"/>
      <c r="F55"/>
      <c r="G55" s="47"/>
      <c r="H55" s="48"/>
      <c r="I55" s="48"/>
      <c r="J55" s="48"/>
      <c r="K55" s="48"/>
      <c r="L55" s="48"/>
      <c r="M55" s="48"/>
      <c r="N55" s="48"/>
      <c r="O55" s="48"/>
      <c r="P55" s="48"/>
      <c r="Q55" s="48"/>
      <c r="R55" s="48"/>
      <c r="S55" s="1"/>
      <c r="T55" s="1"/>
      <c r="U55" s="1"/>
      <c r="V55" s="1"/>
      <c r="W55" s="1"/>
      <c r="X55" s="1"/>
    </row>
    <row r="56" spans="1:24" ht="15" customHeight="1" x14ac:dyDescent="0.35">
      <c r="A56" s="25" t="s">
        <v>83</v>
      </c>
      <c r="B56" s="26"/>
      <c r="C56" s="26"/>
      <c r="D56" s="27"/>
      <c r="E56" s="27"/>
      <c r="F56" s="33">
        <f>Payroll!G47</f>
        <v>0</v>
      </c>
      <c r="G56" s="47"/>
      <c r="H56" s="48"/>
      <c r="I56" s="48"/>
      <c r="J56" s="48"/>
      <c r="K56" s="48"/>
      <c r="L56" s="48"/>
      <c r="M56" s="48"/>
      <c r="N56" s="48"/>
      <c r="O56" s="48"/>
      <c r="P56" s="48"/>
      <c r="Q56" s="48"/>
      <c r="R56" s="48"/>
      <c r="S56" s="1"/>
      <c r="T56" s="1"/>
      <c r="U56" s="1"/>
      <c r="V56" s="1"/>
      <c r="W56" s="1"/>
      <c r="X56" s="1"/>
    </row>
    <row r="57" spans="1:24" ht="13.5" customHeight="1" x14ac:dyDescent="0.35">
      <c r="A57" s="35"/>
      <c r="B57" s="35"/>
      <c r="C57" s="35"/>
      <c r="D57" s="35"/>
      <c r="E57" s="35"/>
      <c r="F57" s="35"/>
      <c r="G57" s="37"/>
      <c r="H57" s="37"/>
      <c r="I57" s="37"/>
      <c r="J57" s="37"/>
      <c r="K57" s="37"/>
      <c r="L57" s="37"/>
      <c r="M57" s="37"/>
      <c r="N57" s="37"/>
      <c r="O57" s="37"/>
      <c r="P57" s="37"/>
      <c r="Q57" s="37"/>
      <c r="R57" s="37"/>
      <c r="S57" s="1"/>
      <c r="T57" s="1"/>
      <c r="U57" s="1"/>
      <c r="V57" s="1"/>
      <c r="W57" s="1"/>
      <c r="X57" s="1"/>
    </row>
    <row r="58" spans="1:24" ht="15" customHeight="1" x14ac:dyDescent="0.35">
      <c r="A58" s="36"/>
      <c r="B58" s="36"/>
      <c r="C58" s="36"/>
      <c r="D58" s="36"/>
      <c r="E58" s="36"/>
      <c r="F58" s="36"/>
      <c r="G58" s="37"/>
      <c r="H58" s="37"/>
      <c r="I58" s="37"/>
      <c r="J58" s="37"/>
      <c r="K58" s="37"/>
      <c r="L58" s="37"/>
      <c r="M58" s="37"/>
      <c r="N58" s="37"/>
      <c r="O58" s="37"/>
      <c r="P58" s="37"/>
      <c r="Q58" s="37"/>
      <c r="R58" s="37"/>
      <c r="S58" s="1"/>
      <c r="T58" s="1"/>
      <c r="U58" s="1"/>
      <c r="V58" s="1"/>
      <c r="W58" s="1"/>
      <c r="X58" s="1"/>
    </row>
    <row r="59" spans="1:24" ht="15" customHeight="1" x14ac:dyDescent="0.35">
      <c r="A59" s="36"/>
      <c r="B59" s="36"/>
      <c r="C59" s="36"/>
      <c r="D59" s="36"/>
      <c r="E59" s="36"/>
      <c r="F59" s="36"/>
      <c r="G59" s="37"/>
      <c r="H59" s="37"/>
      <c r="I59" s="37"/>
      <c r="J59" s="37"/>
      <c r="K59" s="37"/>
      <c r="L59" s="37"/>
      <c r="M59" s="37"/>
      <c r="N59" s="37"/>
      <c r="O59" s="37"/>
      <c r="P59" s="37"/>
      <c r="Q59" s="37"/>
      <c r="R59" s="37"/>
      <c r="S59" s="1"/>
      <c r="T59" s="1"/>
      <c r="U59" s="1"/>
      <c r="V59" s="1"/>
      <c r="W59" s="1"/>
      <c r="X59" s="1"/>
    </row>
    <row r="60" spans="1:24" ht="15" customHeight="1" x14ac:dyDescent="0.35">
      <c r="A60" s="36"/>
      <c r="B60" s="36"/>
      <c r="C60" s="36"/>
      <c r="D60" s="36"/>
      <c r="E60" s="36"/>
      <c r="F60" s="36"/>
      <c r="G60" s="37"/>
      <c r="H60" s="37"/>
      <c r="I60" s="37"/>
      <c r="J60" s="37"/>
      <c r="K60" s="37"/>
      <c r="L60" s="37"/>
      <c r="M60" s="37"/>
      <c r="N60" s="37"/>
      <c r="O60" s="37"/>
      <c r="P60" s="37"/>
      <c r="Q60" s="37"/>
      <c r="R60" s="37"/>
      <c r="S60" s="1"/>
      <c r="T60" s="1"/>
      <c r="U60" s="1"/>
      <c r="V60" s="1"/>
      <c r="W60" s="1"/>
      <c r="X60" s="1"/>
    </row>
    <row r="61" spans="1:24" ht="15" customHeight="1" x14ac:dyDescent="0.35">
      <c r="A61" s="36"/>
      <c r="B61" s="36"/>
      <c r="C61" s="36"/>
      <c r="D61" s="36"/>
      <c r="E61" s="36"/>
      <c r="F61" s="36"/>
      <c r="G61" s="37"/>
      <c r="H61" s="37"/>
      <c r="I61" s="37"/>
      <c r="J61" s="37"/>
      <c r="K61" s="37"/>
      <c r="L61" s="37"/>
      <c r="M61" s="37"/>
      <c r="N61" s="37"/>
      <c r="O61" s="37"/>
      <c r="P61" s="37"/>
      <c r="Q61" s="37"/>
      <c r="R61" s="37"/>
      <c r="S61" s="1"/>
      <c r="T61" s="1"/>
      <c r="U61" s="1"/>
      <c r="V61" s="1"/>
      <c r="W61" s="1"/>
      <c r="X61" s="1"/>
    </row>
    <row r="62" spans="1:24" ht="15" customHeight="1" x14ac:dyDescent="0.35">
      <c r="A62" s="36"/>
      <c r="B62" s="36"/>
      <c r="C62" s="36"/>
      <c r="D62" s="36"/>
      <c r="E62" s="36"/>
      <c r="F62" s="36"/>
      <c r="G62" s="37"/>
      <c r="H62" s="37"/>
      <c r="I62" s="37"/>
      <c r="J62" s="37"/>
      <c r="K62" s="37"/>
      <c r="L62" s="37"/>
      <c r="M62" s="37"/>
      <c r="N62" s="37"/>
      <c r="O62" s="37"/>
      <c r="P62" s="37"/>
      <c r="Q62" s="37"/>
      <c r="R62" s="37"/>
      <c r="S62" s="1"/>
      <c r="T62" s="1"/>
      <c r="U62" s="1"/>
      <c r="V62" s="1"/>
      <c r="W62" s="1"/>
      <c r="X62" s="1"/>
    </row>
    <row r="63" spans="1:24" x14ac:dyDescent="0.35">
      <c r="A63" s="1"/>
      <c r="B63" s="1"/>
      <c r="C63" s="1"/>
      <c r="N63" s="1"/>
      <c r="O63" s="1"/>
      <c r="P63" s="1"/>
      <c r="Q63" s="1"/>
      <c r="R63" s="1"/>
      <c r="S63" s="1"/>
      <c r="T63" s="1"/>
      <c r="U63" s="1"/>
      <c r="V63" s="1"/>
      <c r="W63" s="1"/>
      <c r="X63" s="1"/>
    </row>
    <row r="64" spans="1:24" x14ac:dyDescent="0.35">
      <c r="A64" s="1"/>
      <c r="B64" s="1"/>
      <c r="C64" s="1"/>
      <c r="N64" s="1"/>
      <c r="O64" s="1"/>
      <c r="P64" s="1"/>
      <c r="Q64" s="1"/>
      <c r="R64" s="1"/>
      <c r="S64" s="1"/>
      <c r="T64" s="1"/>
      <c r="U64" s="1"/>
      <c r="V64" s="1"/>
      <c r="W64" s="1"/>
      <c r="X64" s="1"/>
    </row>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1" customFormat="1" x14ac:dyDescent="0.35"/>
    <row r="194" s="1" customFormat="1" x14ac:dyDescent="0.35"/>
    <row r="195" s="1" customFormat="1" x14ac:dyDescent="0.35"/>
    <row r="196" s="1" customFormat="1" x14ac:dyDescent="0.35"/>
    <row r="197" s="1" customFormat="1" x14ac:dyDescent="0.35"/>
    <row r="198" s="1" customFormat="1" x14ac:dyDescent="0.35"/>
    <row r="199" s="1" customFormat="1" x14ac:dyDescent="0.35"/>
    <row r="200" s="1" customFormat="1" x14ac:dyDescent="0.35"/>
    <row r="201" s="1" customFormat="1" x14ac:dyDescent="0.35"/>
    <row r="202" s="1" customFormat="1" x14ac:dyDescent="0.35"/>
    <row r="203" s="1" customFormat="1" x14ac:dyDescent="0.35"/>
    <row r="204" s="1" customFormat="1" x14ac:dyDescent="0.35"/>
    <row r="205" s="1" customFormat="1" x14ac:dyDescent="0.35"/>
    <row r="206" s="1" customFormat="1" x14ac:dyDescent="0.35"/>
    <row r="207" s="1" customFormat="1" x14ac:dyDescent="0.35"/>
    <row r="208" s="1" customFormat="1" x14ac:dyDescent="0.35"/>
    <row r="209" s="1" customFormat="1" x14ac:dyDescent="0.35"/>
    <row r="210" s="1" customFormat="1" x14ac:dyDescent="0.35"/>
    <row r="211" s="1" customFormat="1" x14ac:dyDescent="0.35"/>
    <row r="212" s="1" customFormat="1" x14ac:dyDescent="0.35"/>
    <row r="213" s="1" customFormat="1" x14ac:dyDescent="0.35"/>
    <row r="214" s="1" customFormat="1" x14ac:dyDescent="0.35"/>
    <row r="215" s="1" customFormat="1" x14ac:dyDescent="0.35"/>
    <row r="216" s="1" customFormat="1" x14ac:dyDescent="0.35"/>
    <row r="217" s="1" customFormat="1" x14ac:dyDescent="0.35"/>
    <row r="218" s="1" customFormat="1" x14ac:dyDescent="0.35"/>
    <row r="219" s="1" customFormat="1" x14ac:dyDescent="0.35"/>
    <row r="220" s="1" customFormat="1" x14ac:dyDescent="0.35"/>
    <row r="221" s="1" customFormat="1" x14ac:dyDescent="0.35"/>
    <row r="222" s="1" customFormat="1" x14ac:dyDescent="0.35"/>
    <row r="223" s="1" customFormat="1" x14ac:dyDescent="0.35"/>
    <row r="224" s="1" customFormat="1" x14ac:dyDescent="0.35"/>
    <row r="225" s="1" customFormat="1" x14ac:dyDescent="0.35"/>
    <row r="226" s="1" customFormat="1" x14ac:dyDescent="0.35"/>
    <row r="227" s="1" customFormat="1" x14ac:dyDescent="0.35"/>
    <row r="228" s="1" customFormat="1" x14ac:dyDescent="0.35"/>
    <row r="229" s="1" customFormat="1" x14ac:dyDescent="0.35"/>
    <row r="230" s="1" customFormat="1" x14ac:dyDescent="0.35"/>
    <row r="231" s="1" customFormat="1" x14ac:dyDescent="0.35"/>
    <row r="232" s="1" customFormat="1" x14ac:dyDescent="0.35"/>
    <row r="233" s="1" customFormat="1" x14ac:dyDescent="0.35"/>
    <row r="234" s="1" customFormat="1" x14ac:dyDescent="0.35"/>
    <row r="235" s="1" customFormat="1" x14ac:dyDescent="0.35"/>
    <row r="236" s="1" customFormat="1" x14ac:dyDescent="0.35"/>
  </sheetData>
  <sheetProtection algorithmName="SHA-512" hashValue="IFZNjL+UmIH1eKGsdFssS4k85A1/BZV5eJM5erlOHmwokOE0a8lYmhQw7EtHQyzA+Zsu6aYtWjYYobfx9/TUaA==" saltValue="aMOb1XkjTTFQxayS/Dj6Rg==" spinCount="100000" sheet="1" objects="1" scenarios="1" selectLockedCells="1"/>
  <mergeCells count="7">
    <mergeCell ref="A1:F4"/>
    <mergeCell ref="G1:R4"/>
    <mergeCell ref="G5:R56"/>
    <mergeCell ref="A5:F6"/>
    <mergeCell ref="A7:F8"/>
    <mergeCell ref="A9:F10"/>
    <mergeCell ref="A11:F12"/>
  </mergeCells>
  <dataValidations count="1">
    <dataValidation type="whole" allowBlank="1" showInputMessage="1" showErrorMessage="1" sqref="A14:A45" xr:uid="{19044149-ABE0-4CCB-836E-A0A21980A4C6}">
      <formula1>1</formula1>
      <formula2>31</formula2>
    </dataValidation>
  </dataValidations>
  <pageMargins left="0.7" right="0.7" top="0.75" bottom="0.75" header="0.3" footer="0.3"/>
  <pageSetup paperSize="9" orientation="portrait" r:id="rId1"/>
  <rowBreaks count="1" manualBreakCount="1">
    <brk id="53"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r:uid="{C450EE97-8A3E-459B-BC62-E07A715A8339}">
          <x14:formula1>
            <xm:f>IF(E14="","",Lookups!$A$89:$A$125)</xm:f>
          </x14:formula1>
          <xm:sqref>F14:F45</xm:sqref>
        </x14:dataValidation>
        <x14:dataValidation type="list" showInputMessage="1" showErrorMessage="1" errorTitle="Site" error="Please select service &amp; site before entering hours" xr:uid="{191FED6D-5164-44C4-9FF8-7CE94FABDD0C}">
          <x14:formula1>
            <xm:f>IF($C14="","",Lookups!$C$84:$C$371)</xm:f>
          </x14:formula1>
          <xm:sqref>D14:E45</xm:sqref>
        </x14:dataValidation>
        <x14:dataValidation type="list" allowBlank="1" showInputMessage="1" showErrorMessage="1" xr:uid="{B7736EB9-BEF6-43D5-89F3-09FC3F2F194D}">
          <x14:formula1>
            <xm:f>Lookups!$A$71:$A$83</xm:f>
          </x14:formula1>
          <xm:sqref>A9:F10</xm:sqref>
        </x14:dataValidation>
        <x14:dataValidation type="list" allowBlank="1" showInputMessage="1" showErrorMessage="1" errorTitle="ERROR" error="Please select from drop down menu" xr:uid="{1C872144-A575-4568-A2B3-2C7755B8A7CC}">
          <x14:formula1>
            <xm:f>INDIRECT(VLOOKUP(B14,Lookups!$A$3:$B$26,2,FALSE))</xm:f>
          </x14:formula1>
          <xm:sqref>C14:C45</xm:sqref>
        </x14:dataValidation>
        <x14:dataValidation type="list" showInputMessage="1" showErrorMessage="1" errorTitle="Error" error="Select from drop down menu" xr:uid="{AC81BCB5-2F57-43FE-BBCE-8F7CE6845F75}">
          <x14:formula1>
            <xm:f>IF($A14="","",(Lookups!$A$3:$A$23))</xm:f>
          </x14:formula1>
          <xm:sqref>B14:B45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E072D-8FA1-49DB-800A-F3C67A8285A5}">
  <sheetPr codeName="Sheet4"/>
  <dimension ref="A1"/>
  <sheetViews>
    <sheetView showGridLines="0" showRowColHeaders="0" zoomScale="90" zoomScaleNormal="90" workbookViewId="0">
      <selection activeCell="A10" sqref="A10"/>
    </sheetView>
  </sheetViews>
  <sheetFormatPr defaultRowHeight="14.5" x14ac:dyDescent="0.35"/>
  <sheetData/>
  <sheetProtection algorithmName="SHA-512" hashValue="IyL4jGWg84rzRRs6uzMMt9WeybWO5TLoMPJxqFTti7mDpDmv12kJym6M3AHgDsIonVLguot0H8x8cyMtxHirQQ==" saltValue="CfKUuIi+E60cAW32uUOCIw==" spinCount="100000" sheet="1"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84"/>
  <sheetViews>
    <sheetView zoomScale="137" zoomScaleNormal="120" workbookViewId="0">
      <selection activeCell="B7" sqref="B7"/>
    </sheetView>
  </sheetViews>
  <sheetFormatPr defaultRowHeight="14.5" x14ac:dyDescent="0.35"/>
  <cols>
    <col min="1" max="1" width="33.54296875" customWidth="1"/>
    <col min="2" max="2" width="20.7265625" customWidth="1"/>
    <col min="3" max="3" width="20.7265625" style="2" customWidth="1"/>
    <col min="4" max="4" width="2.26953125" customWidth="1"/>
    <col min="5" max="5" width="17.1796875" customWidth="1"/>
    <col min="6" max="6" width="42.453125" bestFit="1" customWidth="1"/>
    <col min="7" max="7" width="30.54296875" bestFit="1" customWidth="1"/>
    <col min="8" max="8" width="16.1796875" bestFit="1" customWidth="1"/>
  </cols>
  <sheetData>
    <row r="1" spans="1:7" ht="18.5" x14ac:dyDescent="0.45">
      <c r="A1" s="58"/>
      <c r="B1" s="58"/>
      <c r="C1" s="58"/>
      <c r="E1" s="7" t="s">
        <v>15</v>
      </c>
      <c r="F1" t="str">
        <f>Timesheet!A5</f>
        <v>NAME:</v>
      </c>
    </row>
    <row r="2" spans="1:7" ht="18.5" x14ac:dyDescent="0.45">
      <c r="A2" s="58"/>
      <c r="B2" s="58"/>
      <c r="C2" s="58"/>
      <c r="E2" s="7" t="s">
        <v>16</v>
      </c>
      <c r="F2" t="str">
        <f>Timesheet!A7</f>
        <v>Job Roles:</v>
      </c>
    </row>
    <row r="3" spans="1:7" ht="18.5" x14ac:dyDescent="0.45">
      <c r="A3" s="58"/>
      <c r="B3" s="58"/>
      <c r="C3" s="58"/>
      <c r="E3" s="7" t="s">
        <v>17</v>
      </c>
      <c r="F3" t="str">
        <f>Timesheet!A9</f>
        <v>PERIOD</v>
      </c>
    </row>
    <row r="4" spans="1:7" ht="18.5" x14ac:dyDescent="0.45">
      <c r="A4" s="58"/>
      <c r="B4" s="58"/>
      <c r="C4" s="58"/>
      <c r="E4" s="7" t="s">
        <v>79</v>
      </c>
      <c r="F4" s="6" t="str">
        <f>Timesheet!A11</f>
        <v>YEAR:</v>
      </c>
    </row>
    <row r="5" spans="1:7" x14ac:dyDescent="0.35">
      <c r="A5" s="20"/>
      <c r="B5" s="20"/>
      <c r="C5" s="20"/>
    </row>
    <row r="6" spans="1:7" ht="15" thickBot="1" x14ac:dyDescent="0.4">
      <c r="A6" s="3" t="s">
        <v>0</v>
      </c>
      <c r="B6" s="3" t="s">
        <v>1</v>
      </c>
      <c r="C6" s="3" t="s">
        <v>9</v>
      </c>
      <c r="D6" s="2"/>
      <c r="E6" s="3" t="s">
        <v>10</v>
      </c>
      <c r="F6" s="3"/>
      <c r="G6" s="3" t="s">
        <v>14</v>
      </c>
    </row>
    <row r="7" spans="1:7" x14ac:dyDescent="0.35">
      <c r="A7" s="2" t="str">
        <f>IF(Timesheet!B14=0,"",IF(OR(Timesheet!B14="ENHANCED ACCESS",Timesheet!B14="Clinical Pharmacist",Timesheet!B14="Note Summariser",Timesheet!B14="Planning and Development"),Timesheet!C14,Timesheet!B14))</f>
        <v>Planning and Development</v>
      </c>
      <c r="B7" s="2">
        <f>IFERROR(VLOOKUP(A7,'Sites-Services'!$A:$B,2,FALSE),"")</f>
        <v>165</v>
      </c>
      <c r="C7" s="17">
        <f>ROUND(IF(A7="Overnight",SUM(MOD((Timesheet!E14-Timesheet!D14),1)-Timesheet!F14)*24,SUM(((Timesheet!E14-Timesheet!D14)-Timesheet!F14)*24)),2)</f>
        <v>0</v>
      </c>
      <c r="E7" s="12">
        <v>0</v>
      </c>
      <c r="F7" t="str">
        <f>VLOOKUP(E7,Lookups!$A$24:$B$70,2,FALSE)</f>
        <v>Electric Wharf General</v>
      </c>
      <c r="G7" s="18">
        <f t="shared" ref="G7:G41" si="0">SUMIF($B$7:$B$56,E7,$C$7:$C$56)</f>
        <v>0</v>
      </c>
    </row>
    <row r="8" spans="1:7" x14ac:dyDescent="0.35">
      <c r="A8" s="2" t="str">
        <f>IF(Timesheet!B15=0,"",IF(OR(Timesheet!B15="ENHANCED ACCESS",Timesheet!B15="Clinical Pharmacist",Timesheet!B15="Note Summariser"),Timesheet!C15,Timesheet!B15))</f>
        <v/>
      </c>
      <c r="B8" s="2" t="str">
        <f>IFERROR(VLOOKUP(A8,'Sites-Services'!$A:$B,2,FALSE),"")</f>
        <v/>
      </c>
      <c r="C8" s="17">
        <f>ROUND(IF(A8="Overnight",SUM(MOD((Timesheet!E15-Timesheet!D15),1)-Timesheet!F15)*24,SUM(((Timesheet!E15-Timesheet!D15)-Timesheet!F15)*24)),2)</f>
        <v>0</v>
      </c>
      <c r="E8">
        <v>10</v>
      </c>
      <c r="F8" t="str">
        <f>VLOOKUP(E8,Lookups!$A$24:$B$70,2,FALSE)</f>
        <v>Admiral Nurses</v>
      </c>
      <c r="G8" s="18">
        <f t="shared" si="0"/>
        <v>0</v>
      </c>
    </row>
    <row r="9" spans="1:7" x14ac:dyDescent="0.35">
      <c r="A9" s="2" t="str">
        <f>IF(Timesheet!B16=0,"",IF(OR(Timesheet!B16="ENHANCED ACCESS",Timesheet!B16="Clinical Pharmacist",Timesheet!B16="Note Summariser"),Timesheet!C16,Timesheet!B16))</f>
        <v/>
      </c>
      <c r="B9" s="2" t="str">
        <f>IFERROR(VLOOKUP(A9,'Sites-Services'!$A:$B,2,FALSE),"")</f>
        <v/>
      </c>
      <c r="C9" s="17">
        <f>ROUND(IF(A9="Overnight",SUM(MOD((Timesheet!E16-Timesheet!D16),1)-Timesheet!F16)*24,SUM(((Timesheet!E16-Timesheet!D16)-Timesheet!F16)*24)),2)</f>
        <v>0</v>
      </c>
      <c r="E9">
        <v>40</v>
      </c>
      <c r="F9" t="str">
        <f>VLOOKUP(E9,Lookups!$A$24:$B$70,2,FALSE)</f>
        <v>DESMOND</v>
      </c>
      <c r="G9" s="18">
        <f t="shared" si="0"/>
        <v>0</v>
      </c>
    </row>
    <row r="10" spans="1:7" x14ac:dyDescent="0.35">
      <c r="A10" s="2" t="str">
        <f>IF(Timesheet!B17=0,"",IF(OR(Timesheet!B17="ENHANCED ACCESS",Timesheet!B17="Clinical Pharmacist",Timesheet!B17="Note Summariser"),Timesheet!C17,Timesheet!B17))</f>
        <v/>
      </c>
      <c r="B10" s="2" t="str">
        <f>IFERROR(VLOOKUP(A10,'Sites-Services'!$A:$B,2,FALSE),"")</f>
        <v/>
      </c>
      <c r="C10" s="17">
        <f>ROUND(IF(A10="Overnight",SUM(MOD((Timesheet!E17-Timesheet!D17),1)-Timesheet!F17)*24,SUM(((Timesheet!E17-Timesheet!D17)-Timesheet!F17)*24)),2)</f>
        <v>0</v>
      </c>
      <c r="E10">
        <f>Lookups!A29</f>
        <v>49</v>
      </c>
      <c r="F10" t="str">
        <f>VLOOKUP(E10,Lookups!$A$24:$B$70,2,FALSE)</f>
        <v>Paramedic Acute Visiting Service</v>
      </c>
      <c r="G10" s="18">
        <f t="shared" si="0"/>
        <v>0</v>
      </c>
    </row>
    <row r="11" spans="1:7" x14ac:dyDescent="0.35">
      <c r="A11" s="2" t="str">
        <f>IF(Timesheet!B18=0,"",IF(OR(Timesheet!B18="ENHANCED ACCESS",Timesheet!B18="Clinical Pharmacist",Timesheet!B18="Note Summariser"),Timesheet!C18,Timesheet!B18))</f>
        <v/>
      </c>
      <c r="B11" s="2" t="str">
        <f>IFERROR(VLOOKUP(A11,'Sites-Services'!$A:$B,2,FALSE),"")</f>
        <v/>
      </c>
      <c r="C11" s="17">
        <f>ROUND(IF(A11="Overnight",SUM(MOD((Timesheet!E18-Timesheet!D18),1)-Timesheet!F18)*24,SUM(((Timesheet!E18-Timesheet!D18)-Timesheet!F18)*24)),2)</f>
        <v>0</v>
      </c>
      <c r="E11">
        <v>53</v>
      </c>
      <c r="F11" t="str">
        <f>VLOOKUP(E11,Lookups!$A$24:$B$70,2,FALSE)</f>
        <v>Clincial Pharmacist: Warwickshire North</v>
      </c>
      <c r="G11" s="18">
        <f t="shared" si="0"/>
        <v>0</v>
      </c>
    </row>
    <row r="12" spans="1:7" x14ac:dyDescent="0.35">
      <c r="A12" s="2" t="str">
        <f>IF(Timesheet!B19=0,"",IF(OR(Timesheet!B19="ENHANCED ACCESS",Timesheet!B19="Clinical Pharmacist",Timesheet!B19="Note Summariser"),Timesheet!C19,Timesheet!B19))</f>
        <v/>
      </c>
      <c r="B12" s="2" t="str">
        <f>IFERROR(VLOOKUP(A12,'Sites-Services'!$A:$B,2,FALSE),"")</f>
        <v/>
      </c>
      <c r="C12" s="17">
        <f>ROUND(IF(A12="Overnight",SUM(MOD((Timesheet!E19-Timesheet!D19),1)-Timesheet!F19)*24,SUM(((Timesheet!E19-Timesheet!D19)-Timesheet!F19)*24)),2)</f>
        <v>0</v>
      </c>
      <c r="E12">
        <v>79</v>
      </c>
      <c r="F12" t="str">
        <f>VLOOKUP(E12,Lookups!$A$24:$B$70,2,FALSE)</f>
        <v>Clincial Pharmacist: North</v>
      </c>
      <c r="G12" s="18">
        <f t="shared" si="0"/>
        <v>0</v>
      </c>
    </row>
    <row r="13" spans="1:7" x14ac:dyDescent="0.35">
      <c r="A13" s="2" t="str">
        <f>IF(Timesheet!B20=0,"",IF(OR(Timesheet!B20="ENHANCED ACCESS",Timesheet!B20="Clinical Pharmacist",Timesheet!B20="Note Summariser"),Timesheet!C20,Timesheet!B20))</f>
        <v/>
      </c>
      <c r="B13" s="2" t="str">
        <f>IFERROR(VLOOKUP(A13,'Sites-Services'!$A:$B,2,FALSE),"")</f>
        <v/>
      </c>
      <c r="C13" s="17">
        <f>ROUND(IF(A13="Overnight",SUM(MOD((Timesheet!E20-Timesheet!D20),1)-Timesheet!F20)*24,SUM(((Timesheet!E20-Timesheet!D20)-Timesheet!F20)*24)),2)</f>
        <v>0</v>
      </c>
      <c r="E13">
        <v>80</v>
      </c>
      <c r="F13" t="str">
        <f>VLOOKUP(E13,Lookups!$A$24:$B$70,2,FALSE)</f>
        <v>Clincial Pharmacist: Navigation</v>
      </c>
      <c r="G13" s="18">
        <f t="shared" si="0"/>
        <v>0</v>
      </c>
    </row>
    <row r="14" spans="1:7" x14ac:dyDescent="0.35">
      <c r="A14" s="2" t="str">
        <f>IF(Timesheet!B21=0,"",IF(OR(Timesheet!B21="ENHANCED ACCESS",Timesheet!B21="Clinical Pharmacist",Timesheet!B21="Note Summariser"),Timesheet!C21,Timesheet!B21))</f>
        <v/>
      </c>
      <c r="B14" s="2" t="str">
        <f>IFERROR(VLOOKUP(A14,'Sites-Services'!$A:$B,2,FALSE),"")</f>
        <v/>
      </c>
      <c r="C14" s="17">
        <f>ROUND(IF(A14="Overnight",SUM(MOD((Timesheet!E21-Timesheet!D21),1)-Timesheet!F21)*24,SUM(((Timesheet!E21-Timesheet!D21)-Timesheet!F21)*24)),2)</f>
        <v>0</v>
      </c>
      <c r="E14">
        <v>81</v>
      </c>
      <c r="F14" t="str">
        <f>VLOOKUP(E14,Lookups!$A$24:$B$70,2,FALSE)</f>
        <v>Clincial Pharmacist: Coventry GP Connect</v>
      </c>
      <c r="G14" s="18">
        <f t="shared" si="0"/>
        <v>0</v>
      </c>
    </row>
    <row r="15" spans="1:7" x14ac:dyDescent="0.35">
      <c r="A15" s="2" t="str">
        <f>IF(Timesheet!B22=0,"",IF(OR(Timesheet!B22="ENHANCED ACCESS",Timesheet!B22="Clinical Pharmacist",Timesheet!B22="Note Summariser"),Timesheet!C22,Timesheet!B22))</f>
        <v/>
      </c>
      <c r="B15" s="2" t="str">
        <f>IFERROR(VLOOKUP(A15,'Sites-Services'!$A:$B,2,FALSE),"")</f>
        <v/>
      </c>
      <c r="C15" s="17">
        <f>ROUND(IF(A15="Overnight",SUM(MOD((Timesheet!E22-Timesheet!D22),1)-Timesheet!F22)*24,SUM(((Timesheet!E22-Timesheet!D22)-Timesheet!F22)*24)),2)</f>
        <v>0</v>
      </c>
      <c r="E15">
        <v>82</v>
      </c>
      <c r="F15" t="str">
        <f>VLOOKUP(E15,Lookups!$A$24:$B$70,2,FALSE)</f>
        <v>Clincial Pharmacist: Go West</v>
      </c>
      <c r="G15" s="18">
        <f t="shared" si="0"/>
        <v>0</v>
      </c>
    </row>
    <row r="16" spans="1:7" x14ac:dyDescent="0.35">
      <c r="A16" s="2" t="str">
        <f>IF(Timesheet!B23=0,"",IF(OR(Timesheet!B23="ENHANCED ACCESS",Timesheet!B23="Clinical Pharmacist",Timesheet!B23="Note Summariser"),Timesheet!C23,Timesheet!B23))</f>
        <v/>
      </c>
      <c r="B16" s="2" t="str">
        <f>IFERROR(VLOOKUP(A16,'Sites-Services'!$A:$B,2,FALSE),"")</f>
        <v/>
      </c>
      <c r="C16" s="17">
        <f>ROUND(IF(A16="Overnight",SUM(MOD((Timesheet!E23-Timesheet!D23),1)-Timesheet!F23)*24,SUM(((Timesheet!E23-Timesheet!D23)-Timesheet!F23)*24)),2)</f>
        <v>0</v>
      </c>
      <c r="E16">
        <v>83</v>
      </c>
      <c r="F16" t="str">
        <f>VLOOKUP(E16,Lookups!$A$24:$B$70,2,FALSE)</f>
        <v>Clincial Pharmacist: Central</v>
      </c>
      <c r="G16" s="18">
        <f t="shared" si="0"/>
        <v>0</v>
      </c>
    </row>
    <row r="17" spans="1:16" x14ac:dyDescent="0.35">
      <c r="A17" s="2" t="str">
        <f>IF(Timesheet!B24=0,"",IF(OR(Timesheet!B24="ENHANCED ACCESS",Timesheet!B24="Clinical Pharmacist",Timesheet!B24="Note Summariser"),Timesheet!C24,Timesheet!B24))</f>
        <v/>
      </c>
      <c r="B17" s="2" t="str">
        <f>IFERROR(VLOOKUP(A17,'Sites-Services'!$A:$B,2,FALSE),"")</f>
        <v/>
      </c>
      <c r="C17" s="17">
        <f>ROUND(IF(A17="Overnight",SUM(MOD((Timesheet!E24-Timesheet!D24),1)-Timesheet!F24)*24,SUM(((Timesheet!E24-Timesheet!D24)-Timesheet!F24)*24)),2)</f>
        <v>0</v>
      </c>
      <c r="E17">
        <v>84</v>
      </c>
      <c r="F17" t="str">
        <f>VLOOKUP(E17,Lookups!$A$24:$B$70,2,FALSE)</f>
        <v>Clincial Pharmacist: Sowe Valley</v>
      </c>
      <c r="G17" s="18">
        <f t="shared" si="0"/>
        <v>0</v>
      </c>
    </row>
    <row r="18" spans="1:16" x14ac:dyDescent="0.35">
      <c r="A18" s="2" t="str">
        <f>IF(Timesheet!B25=0,"",IF(OR(Timesheet!B25="ENHANCED ACCESS",Timesheet!B25="Clinical Pharmacist",Timesheet!B25="Note Summariser"),Timesheet!C25,Timesheet!B25))</f>
        <v/>
      </c>
      <c r="B18" s="2" t="str">
        <f>IFERROR(VLOOKUP(A18,'Sites-Services'!$A:$B,2,FALSE),"")</f>
        <v/>
      </c>
      <c r="C18" s="17">
        <f>ROUND(IF(A18="Overnight",SUM(MOD((Timesheet!E25-Timesheet!D25),1)-Timesheet!F25)*24,SUM(((Timesheet!E25-Timesheet!D25)-Timesheet!F25)*24)),2)</f>
        <v>0</v>
      </c>
      <c r="E18">
        <v>85</v>
      </c>
      <c r="F18" t="str">
        <f>VLOOKUP(E18,Lookups!$A$24:$B$70,2,FALSE)</f>
        <v>Clincial Pharmacist: Unity</v>
      </c>
      <c r="G18" s="18">
        <f t="shared" si="0"/>
        <v>0</v>
      </c>
    </row>
    <row r="19" spans="1:16" x14ac:dyDescent="0.35">
      <c r="A19" s="2" t="str">
        <f>IF(Timesheet!B26=0,"",IF(OR(Timesheet!B26="ENHANCED ACCESS",Timesheet!B26="Clinical Pharmacist",Timesheet!B26="Note Summariser"),Timesheet!C26,Timesheet!B26))</f>
        <v/>
      </c>
      <c r="B19" s="2" t="str">
        <f>IFERROR(VLOOKUP(A19,'Sites-Services'!$A:$B,2,FALSE),"")</f>
        <v/>
      </c>
      <c r="C19" s="17">
        <f>ROUND(IF(A19="Overnight",SUM(MOD((Timesheet!E26-Timesheet!D26),1)-Timesheet!F26)*24,SUM(((Timesheet!E26-Timesheet!D26)-Timesheet!F26)*24)),2)</f>
        <v>0</v>
      </c>
      <c r="E19">
        <v>86</v>
      </c>
      <c r="F19" t="str">
        <f>VLOOKUP(E19,Lookups!$A$24:$B$70,2,FALSE)</f>
        <v>Clincial Pharmacist: Rugby</v>
      </c>
      <c r="G19" s="18">
        <f t="shared" si="0"/>
        <v>0</v>
      </c>
    </row>
    <row r="20" spans="1:16" x14ac:dyDescent="0.35">
      <c r="A20" s="2" t="str">
        <f>IF(Timesheet!B27=0,"",IF(OR(Timesheet!B27="ENHANCED ACCESS",Timesheet!B27="Clinical Pharmacist",Timesheet!B27="Note Summariser"),Timesheet!C27,Timesheet!B27))</f>
        <v/>
      </c>
      <c r="B20" s="2" t="str">
        <f>IFERROR(VLOOKUP(A20,'Sites-Services'!$A:$B,2,FALSE),"")</f>
        <v/>
      </c>
      <c r="C20" s="17">
        <f>ROUND(IF(A20="Overnight",SUM(MOD((Timesheet!E27-Timesheet!D27),1)-Timesheet!F27)*24,SUM(((Timesheet!E27-Timesheet!D27)-Timesheet!F27)*24)),2)</f>
        <v>0</v>
      </c>
      <c r="E20">
        <v>100</v>
      </c>
      <c r="F20" t="str">
        <f>VLOOKUP(E20,Lookups!$A$24:$B$70,2,FALSE)</f>
        <v>Clincial Pharmacist: Skyward</v>
      </c>
      <c r="G20" s="18">
        <f t="shared" si="0"/>
        <v>0</v>
      </c>
    </row>
    <row r="21" spans="1:16" x14ac:dyDescent="0.35">
      <c r="A21" s="2" t="str">
        <f>IF(Timesheet!B28=0,"",IF(OR(Timesheet!B28="ENHANCED ACCESS",Timesheet!B28="Clinical Pharmacist",Timesheet!B28="Note Summariser"),Timesheet!C28,Timesheet!B28))</f>
        <v/>
      </c>
      <c r="B21" s="2" t="str">
        <f>IFERROR(VLOOKUP(A21,'Sites-Services'!$A:$B,2,FALSE),"")</f>
        <v/>
      </c>
      <c r="C21" s="17">
        <f>ROUND(IF(A21="Overnight",SUM(MOD((Timesheet!E28-Timesheet!D28),1)-Timesheet!F28)*24,SUM(((Timesheet!E28-Timesheet!D28)-Timesheet!F28)*24)),2)</f>
        <v>0</v>
      </c>
      <c r="E21">
        <v>109</v>
      </c>
      <c r="F21" t="str">
        <f>VLOOKUP(E21,Lookups!$A$24:$B$70,2,FALSE)</f>
        <v>Physicians Associate</v>
      </c>
      <c r="G21" s="18">
        <f t="shared" si="0"/>
        <v>0</v>
      </c>
      <c r="P21" t="s">
        <v>168</v>
      </c>
    </row>
    <row r="22" spans="1:16" x14ac:dyDescent="0.35">
      <c r="A22" s="2" t="str">
        <f>IF(Timesheet!B29=0,"",IF(OR(Timesheet!B29="ENHANCED ACCESS",Timesheet!B29="Clinical Pharmacist",Timesheet!B29="Note Summariser"),Timesheet!C29,Timesheet!B29))</f>
        <v/>
      </c>
      <c r="B22" s="2" t="str">
        <f>IFERROR(VLOOKUP(A22,'Sites-Services'!$A:$B,2,FALSE),"")</f>
        <v/>
      </c>
      <c r="C22" s="17">
        <f>ROUND(IF(A22="Overnight",SUM(MOD((Timesheet!E29-Timesheet!D29),1)-Timesheet!F29)*24,SUM(((Timesheet!E29-Timesheet!D29)-Timesheet!F29)*24)),2)</f>
        <v>0</v>
      </c>
      <c r="E22">
        <f>Lookups!A46</f>
        <v>110</v>
      </c>
      <c r="F22" t="str">
        <f>VLOOKUP(E22,Lookups!$A$24:$B$70,2,FALSE)</f>
        <v>Ops Service Centre</v>
      </c>
      <c r="G22" s="18">
        <f t="shared" si="0"/>
        <v>0</v>
      </c>
    </row>
    <row r="23" spans="1:16" x14ac:dyDescent="0.35">
      <c r="A23" s="2" t="str">
        <f>IF(Timesheet!B30=0,"",IF(OR(Timesheet!B30="ENHANCED ACCESS",Timesheet!B30="Clinical Pharmacist",Timesheet!B30="Note Summariser"),Timesheet!C30,Timesheet!B30))</f>
        <v/>
      </c>
      <c r="B23" s="2" t="str">
        <f>IFERROR(VLOOKUP(A23,'Sites-Services'!$A:$B,2,FALSE),"")</f>
        <v/>
      </c>
      <c r="C23" s="17">
        <f>ROUND(IF(A23="Overnight",SUM(MOD((Timesheet!E30-Timesheet!D30),1)-Timesheet!F30)*24,SUM(((Timesheet!E30-Timesheet!D30)-Timesheet!F30)*24)),2)</f>
        <v>0</v>
      </c>
      <c r="E23">
        <v>118</v>
      </c>
      <c r="F23" t="str">
        <f>VLOOKUP(E23,Lookups!$A$24:$B$70,2,FALSE)</f>
        <v>Governance</v>
      </c>
      <c r="G23" s="18">
        <f t="shared" si="0"/>
        <v>0</v>
      </c>
    </row>
    <row r="24" spans="1:16" x14ac:dyDescent="0.35">
      <c r="A24" s="2" t="str">
        <f>IF(Timesheet!B31=0,"",IF(OR(Timesheet!B31="ENHANCED ACCESS",Timesheet!B31="Clinical Pharmacist",Timesheet!B31="Note Summariser"),Timesheet!C31,Timesheet!B31))</f>
        <v/>
      </c>
      <c r="B24" s="2" t="str">
        <f>IFERROR(VLOOKUP(A24,'Sites-Services'!$A:$B,2,FALSE),"")</f>
        <v/>
      </c>
      <c r="C24" s="17">
        <f>ROUND(IF(A24="Overnight",SUM(MOD((Timesheet!E31-Timesheet!D31),1)-Timesheet!F31)*24,SUM(((Timesheet!E31-Timesheet!D31)-Timesheet!F31)*24)),2)</f>
        <v>0</v>
      </c>
      <c r="E24">
        <v>119</v>
      </c>
      <c r="F24" t="str">
        <f>VLOOKUP(E24,Lookups!$A$24:$B$70,2,FALSE)</f>
        <v>Business Support Unit</v>
      </c>
      <c r="G24" s="18">
        <f t="shared" si="0"/>
        <v>0</v>
      </c>
    </row>
    <row r="25" spans="1:16" x14ac:dyDescent="0.35">
      <c r="A25" s="2" t="str">
        <f>IF(Timesheet!B32=0,"",IF(OR(Timesheet!B32="ENHANCED ACCESS",Timesheet!B32="Clinical Pharmacist",Timesheet!B32="Note Summariser"),Timesheet!C32,Timesheet!B32))</f>
        <v/>
      </c>
      <c r="B25" s="2" t="str">
        <f>IFERROR(VLOOKUP(A25,'Sites-Services'!$A:$B,2,FALSE),"")</f>
        <v/>
      </c>
      <c r="C25" s="17">
        <f>ROUND(IF(A25="Overnight",SUM(MOD((Timesheet!E32-Timesheet!D32),1)-Timesheet!F32)*24,SUM(((Timesheet!E32-Timesheet!D32)-Timesheet!F32)*24)),2)</f>
        <v>0</v>
      </c>
      <c r="E25">
        <v>125</v>
      </c>
      <c r="F25" t="str">
        <f>VLOOKUP(E25,Lookups!$A$24:$B$70,2,FALSE)</f>
        <v>Alliance Teaching Practices</v>
      </c>
      <c r="G25" s="18">
        <f t="shared" si="0"/>
        <v>0</v>
      </c>
    </row>
    <row r="26" spans="1:16" x14ac:dyDescent="0.35">
      <c r="A26" s="2" t="str">
        <f>IF(Timesheet!B33=0,"",IF(OR(Timesheet!B33="ENHANCED ACCESS",Timesheet!B33="Clinical Pharmacist",Timesheet!B33="Note Summariser"),Timesheet!C33,Timesheet!B33))</f>
        <v/>
      </c>
      <c r="B26" s="2" t="str">
        <f>IFERROR(VLOOKUP(A26,'Sites-Services'!$A:$B,2,FALSE),"")</f>
        <v/>
      </c>
      <c r="C26" s="17">
        <f>ROUND(IF(A26="Overnight",SUM(MOD((Timesheet!E33-Timesheet!D33),1)-Timesheet!F33)*24,SUM(((Timesheet!E33-Timesheet!D33)-Timesheet!F33)*24)),2)</f>
        <v>0</v>
      </c>
      <c r="E26">
        <f>Lookups!A30</f>
        <v>99</v>
      </c>
      <c r="F26" t="str">
        <f>VLOOKUP(E26,Lookups!$A$24:$B$70,2,FALSE)</f>
        <v>SMI's</v>
      </c>
      <c r="G26" s="18">
        <f t="shared" si="0"/>
        <v>0</v>
      </c>
    </row>
    <row r="27" spans="1:16" x14ac:dyDescent="0.35">
      <c r="A27" s="2" t="str">
        <f>IF(Timesheet!B34=0,"",IF(OR(Timesheet!B34="ENHANCED ACCESS",Timesheet!B34="Clinical Pharmacist",Timesheet!B34="Note Summariser"),Timesheet!C34,Timesheet!B34))</f>
        <v/>
      </c>
      <c r="B27" s="2" t="str">
        <f>IFERROR(VLOOKUP(A27,'Sites-Services'!$A:$B,2,FALSE),"")</f>
        <v/>
      </c>
      <c r="C27" s="17">
        <f>ROUND(IF(A27="Overnight",SUM(MOD((Timesheet!E34-Timesheet!D34),1)-Timesheet!F34)*24,SUM(((Timesheet!E34-Timesheet!D34)-Timesheet!F34)*24)),2)</f>
        <v>0</v>
      </c>
      <c r="E27">
        <f>Lookups!A50</f>
        <v>131</v>
      </c>
      <c r="F27" t="str">
        <f>VLOOKUP(E27,Lookups!$A$24:$B$70,2,FALSE)</f>
        <v>Covid @ Home</v>
      </c>
      <c r="G27" s="18">
        <f t="shared" si="0"/>
        <v>0</v>
      </c>
    </row>
    <row r="28" spans="1:16" x14ac:dyDescent="0.35">
      <c r="A28" s="2" t="str">
        <f>IF(Timesheet!B35=0,"",IF(OR(Timesheet!B35="ENHANCED ACCESS",Timesheet!B35="Clinical Pharmacist",Timesheet!B35="Note Summariser"),Timesheet!C35,Timesheet!B35))</f>
        <v/>
      </c>
      <c r="B28" s="2" t="str">
        <f>IFERROR(VLOOKUP(A28,'Sites-Services'!$A:$B,2,FALSE),"")</f>
        <v/>
      </c>
      <c r="C28" s="17">
        <f>ROUND(IF(A28="Overnight",SUM(MOD((Timesheet!E35-Timesheet!D35),1)-Timesheet!F35)*24,SUM(((Timesheet!E35-Timesheet!D35)-Timesheet!F35)*24)),2)</f>
        <v>0</v>
      </c>
      <c r="E28">
        <v>132</v>
      </c>
      <c r="F28" t="str">
        <f>VLOOKUP(E28,Lookups!$A$24:$B$70,2,FALSE)</f>
        <v>Training Hub</v>
      </c>
      <c r="G28" s="18">
        <f t="shared" si="0"/>
        <v>0</v>
      </c>
    </row>
    <row r="29" spans="1:16" x14ac:dyDescent="0.35">
      <c r="A29" s="2" t="str">
        <f>IF(Timesheet!B36=0,"",IF(OR(Timesheet!B36="ENHANCED ACCESS",Timesheet!B36="Clinical Pharmacist",Timesheet!B36="Note Summariser"),Timesheet!C36,Timesheet!B36))</f>
        <v/>
      </c>
      <c r="B29" s="2" t="str">
        <f>IFERROR(VLOOKUP(A29,'Sites-Services'!$A:$B,2,FALSE),"")</f>
        <v/>
      </c>
      <c r="C29" s="17">
        <f>ROUND(IF(A29="Overnight",SUM(MOD((Timesheet!E36-Timesheet!D36),1)-Timesheet!F36)*24,SUM(((Timesheet!E36-Timesheet!D36)-Timesheet!F36)*24)),2)</f>
        <v>0</v>
      </c>
      <c r="E29">
        <v>122</v>
      </c>
      <c r="F29" t="str">
        <f>VLOOKUP(E29,Lookups!$A$24:$B$70,2,FALSE)</f>
        <v>Enhanced Access</v>
      </c>
      <c r="G29" s="18">
        <f t="shared" si="0"/>
        <v>0</v>
      </c>
    </row>
    <row r="30" spans="1:16" x14ac:dyDescent="0.35">
      <c r="A30" s="2" t="str">
        <f>IF(Timesheet!B37=0,"",IF(OR(Timesheet!B37="ENHANCED ACCESS",Timesheet!B37="Clinical Pharmacist",Timesheet!B37="Note Summariser"),Timesheet!C37,Timesheet!B37))</f>
        <v/>
      </c>
      <c r="B30" s="2" t="str">
        <f>IFERROR(VLOOKUP(A30,'Sites-Services'!$A:$B,2,FALSE),"")</f>
        <v/>
      </c>
      <c r="C30" s="17">
        <f>ROUND(IF(A30="Overnight",SUM(MOD((Timesheet!E37-Timesheet!D37),1)-Timesheet!F37)*24,SUM(((Timesheet!E37-Timesheet!D37)-Timesheet!F37)*24)),2)</f>
        <v>0</v>
      </c>
      <c r="E30">
        <v>145</v>
      </c>
      <c r="F30" t="str">
        <f>VLOOKUP(E30,Lookups!$A$24:$B$70,2,FALSE)</f>
        <v>Enhanced Access - Central</v>
      </c>
      <c r="G30" s="18">
        <f t="shared" si="0"/>
        <v>0</v>
      </c>
    </row>
    <row r="31" spans="1:16" x14ac:dyDescent="0.35">
      <c r="A31" s="2" t="str">
        <f>IF(Timesheet!B38=0,"",IF(OR(Timesheet!B38="ENHANCED ACCESS",Timesheet!B38="Clinical Pharmacist",Timesheet!B38="Note Summariser"),Timesheet!C38,Timesheet!B38))</f>
        <v/>
      </c>
      <c r="B31" s="2" t="str">
        <f>IFERROR(VLOOKUP(A31,'Sites-Services'!$A:$B,2,FALSE),"")</f>
        <v/>
      </c>
      <c r="C31" s="17">
        <f>ROUND(IF(A31="Overnight",SUM(MOD((Timesheet!E38-Timesheet!D38),1)-Timesheet!F38)*24,SUM(((Timesheet!E38-Timesheet!D38)-Timesheet!F38)*24)),2)</f>
        <v>0</v>
      </c>
      <c r="E31">
        <v>146</v>
      </c>
      <c r="F31" t="str">
        <f>VLOOKUP(E31,Lookups!$A$24:$B$70,2,FALSE)</f>
        <v>Enhanced Access - Go West</v>
      </c>
      <c r="G31" s="18">
        <f t="shared" si="0"/>
        <v>0</v>
      </c>
    </row>
    <row r="32" spans="1:16" x14ac:dyDescent="0.35">
      <c r="A32" s="2" t="str">
        <f>IF(Timesheet!B39=0,"",IF(OR(Timesheet!B39="ENHANCED ACCESS",Timesheet!B39="Clinical Pharmacist",Timesheet!B39="Note Summariser"),Timesheet!C39,Timesheet!B39))</f>
        <v/>
      </c>
      <c r="B32" s="2" t="str">
        <f>IFERROR(VLOOKUP(A32,'Sites-Services'!$A:$B,2,FALSE),"")</f>
        <v/>
      </c>
      <c r="C32" s="17">
        <f>ROUND(IF(A32="Overnight",SUM(MOD((Timesheet!E39-Timesheet!D39),1)-Timesheet!F39)*24,SUM(((Timesheet!E39-Timesheet!D39)-Timesheet!F39)*24)),2)</f>
        <v>0</v>
      </c>
      <c r="E32">
        <v>147</v>
      </c>
      <c r="F32" t="str">
        <f>VLOOKUP(E32,Lookups!$A$24:$B$70,2,FALSE)</f>
        <v>Enhanced Access - North Arden</v>
      </c>
      <c r="G32" s="18">
        <f t="shared" si="0"/>
        <v>0</v>
      </c>
    </row>
    <row r="33" spans="1:7" x14ac:dyDescent="0.35">
      <c r="A33" s="2" t="str">
        <f>IF(Timesheet!B40=0,"",IF(OR(Timesheet!B40="ENHANCED ACCESS",Timesheet!B40="Clinical Pharmacist",Timesheet!B40="Note Summariser"),Timesheet!C40,Timesheet!B40))</f>
        <v/>
      </c>
      <c r="B33" s="2" t="str">
        <f>IFERROR(VLOOKUP(A33,'Sites-Services'!$A:$B,2,FALSE),"")</f>
        <v/>
      </c>
      <c r="C33" s="17">
        <f>ROUND(IF(A33="Overnight",SUM(MOD((Timesheet!E40-Timesheet!D40),1)-Timesheet!F40)*24,SUM(((Timesheet!E40-Timesheet!D40)-Timesheet!F40)*24)),2)</f>
        <v>0</v>
      </c>
      <c r="E33">
        <v>148</v>
      </c>
      <c r="F33" t="str">
        <f>VLOOKUP(E33,Lookups!$A$24:$B$70,2,FALSE)</f>
        <v>Enhanced Access - Nuneaton &amp; Bedworth</v>
      </c>
      <c r="G33" s="18">
        <f t="shared" si="0"/>
        <v>0</v>
      </c>
    </row>
    <row r="34" spans="1:7" x14ac:dyDescent="0.35">
      <c r="A34" s="2" t="str">
        <f>IF(Timesheet!B41=0,"",IF(OR(Timesheet!B41="ENHANCED ACCESS",Timesheet!B41="Clinical Pharmacist",Timesheet!B41="Note Summariser"),Timesheet!C41,Timesheet!B41))</f>
        <v/>
      </c>
      <c r="B34" s="2" t="str">
        <f>IFERROR(VLOOKUP(A34,'Sites-Services'!$A:$B,2,FALSE),"")</f>
        <v/>
      </c>
      <c r="C34" s="17">
        <f>ROUND(IF(A34="Overnight",SUM(MOD((Timesheet!E41-Timesheet!D41),1)-Timesheet!F41)*24,SUM(((Timesheet!E41-Timesheet!D41)-Timesheet!F41)*24)),2)</f>
        <v>0</v>
      </c>
      <c r="E34">
        <v>149</v>
      </c>
      <c r="F34" t="str">
        <f>VLOOKUP(E34,Lookups!$A$24:$B$70,2,FALSE)</f>
        <v>Enhanced Access - Skyward</v>
      </c>
      <c r="G34" s="18">
        <f t="shared" si="0"/>
        <v>0</v>
      </c>
    </row>
    <row r="35" spans="1:7" x14ac:dyDescent="0.35">
      <c r="A35" s="2" t="str">
        <f>IF(Timesheet!B42=0,"",IF(OR(Timesheet!B42="ENHANCED ACCESS",Timesheet!B42="Clinical Pharmacist",Timesheet!B42="Note Summariser"),Timesheet!C42,Timesheet!B42))</f>
        <v/>
      </c>
      <c r="B35" s="2" t="str">
        <f>IFERROR(VLOOKUP(A35,'Sites-Services'!$A:$B,2,FALSE),"")</f>
        <v/>
      </c>
      <c r="C35" s="17">
        <f>ROUND(IF(A35="Overnight",SUM(MOD((Timesheet!E42-Timesheet!D42),1)-Timesheet!F42)*24,SUM(((Timesheet!E42-Timesheet!D42)-Timesheet!F42)*24)),2)</f>
        <v>0</v>
      </c>
      <c r="E35">
        <v>150</v>
      </c>
      <c r="F35" t="str">
        <f>VLOOKUP(E35,Lookups!$A$24:$B$70,2,FALSE)</f>
        <v>Enhanced Access - Unity</v>
      </c>
      <c r="G35" s="18">
        <f t="shared" si="0"/>
        <v>0</v>
      </c>
    </row>
    <row r="36" spans="1:7" x14ac:dyDescent="0.35">
      <c r="A36" s="2" t="str">
        <f>IF(Timesheet!B43=0,"",IF(OR(Timesheet!B43="ENHANCED ACCESS",Timesheet!B43="Clinical Pharmacist",Timesheet!B43="Note Summariser"),Timesheet!C43,Timesheet!B43))</f>
        <v/>
      </c>
      <c r="B36" s="2" t="str">
        <f>IFERROR(VLOOKUP(A36,'Sites-Services'!$A:$B,2,FALSE),"")</f>
        <v/>
      </c>
      <c r="C36" s="17">
        <f>ROUND(IF(A36="Overnight",SUM(MOD((Timesheet!E43-Timesheet!D43),1)-Timesheet!F43)*24,SUM(((Timesheet!E43-Timesheet!D43)-Timesheet!F43)*24)),2)</f>
        <v>0</v>
      </c>
      <c r="E36">
        <v>154</v>
      </c>
      <c r="F36" t="str">
        <f>VLOOKUP(E36,Lookups!$A$24:$B$70,2,FALSE)</f>
        <v>Sunday Extended Access</v>
      </c>
      <c r="G36" s="18">
        <f t="shared" si="0"/>
        <v>0</v>
      </c>
    </row>
    <row r="37" spans="1:7" x14ac:dyDescent="0.35">
      <c r="A37" s="2" t="str">
        <f>IF(Timesheet!B44=0,"",IF(OR(Timesheet!B44="ENHANCED ACCESS",Timesheet!B44="Clinical Pharmacist",Timesheet!B44="Note Summariser"),Timesheet!C44,Timesheet!B44))</f>
        <v/>
      </c>
      <c r="B37" s="2" t="str">
        <f>IFERROR(VLOOKUP(A37,'Sites-Services'!$A:$B,2,FALSE),"")</f>
        <v/>
      </c>
      <c r="C37" s="17">
        <f>ROUND(IF(A37="Overnight",SUM(MOD((Timesheet!E44-Timesheet!D44),1)-Timesheet!F44)*24,SUM(((Timesheet!E44-Timesheet!D44)-Timesheet!F44)*24)),2)</f>
        <v>0</v>
      </c>
      <c r="E37">
        <v>157</v>
      </c>
      <c r="F37" t="str">
        <f>VLOOKUP(E37,Lookups!$A$24:$B$70,2,FALSE)</f>
        <v>Health &amp; Wellbeing</v>
      </c>
      <c r="G37" s="18">
        <f t="shared" si="0"/>
        <v>0</v>
      </c>
    </row>
    <row r="38" spans="1:7" x14ac:dyDescent="0.35">
      <c r="A38" s="2" t="str">
        <f>IF(Timesheet!B45=0,"",IF(OR(Timesheet!B45="ENHANCED ACCESS",Timesheet!B45="Clinical Pharmacist",Timesheet!B45="Note Summariser"),Timesheet!C45,Timesheet!B45))</f>
        <v/>
      </c>
      <c r="C38" s="17">
        <f>ROUND(IF(A38="Overnight",SUM(MOD((Timesheet!E45-Timesheet!D45),1)-Timesheet!F45)*24,SUM(((Timesheet!E45-Timesheet!D45)-Timesheet!F45)*24)),2)</f>
        <v>0</v>
      </c>
      <c r="E38">
        <v>158</v>
      </c>
      <c r="F38" t="str">
        <f>VLOOKUP(E38,Lookups!$A$24:$B$70,2,FALSE)</f>
        <v>Advanced Clinical Pharmacist</v>
      </c>
      <c r="G38" s="18">
        <f t="shared" si="0"/>
        <v>0</v>
      </c>
    </row>
    <row r="39" spans="1:7" x14ac:dyDescent="0.35">
      <c r="A39" s="2"/>
      <c r="C39" s="17">
        <f>ROUND(IF(A39="Overnight",SUM(MOD((Timesheet!E46-Timesheet!D46),1)-Timesheet!F46)*24,SUM(((Timesheet!E46-Timesheet!D46)-Timesheet!F46)*24)),2)</f>
        <v>0</v>
      </c>
      <c r="E39">
        <v>160</v>
      </c>
      <c r="F39" t="str">
        <f>VLOOKUP(E39,Lookups!$A$24:$B$70,2,FALSE)</f>
        <v>Hodge Hill Family Practice</v>
      </c>
      <c r="G39" s="18">
        <f t="shared" si="0"/>
        <v>0</v>
      </c>
    </row>
    <row r="40" spans="1:7" x14ac:dyDescent="0.35">
      <c r="A40" s="2"/>
      <c r="C40" s="17">
        <f>ROUND(IF(A40="Overnight",SUM(MOD((Timesheet!E47-Timesheet!D47),1)-Timesheet!F47)*24,SUM(((Timesheet!E47-Timesheet!D47)-Timesheet!F47)*24)),2)</f>
        <v>0</v>
      </c>
      <c r="E40">
        <v>161</v>
      </c>
      <c r="F40" t="str">
        <f>VLOOKUP(E40,Lookups!$A$24:$B$70,2,FALSE)</f>
        <v>Whitestone Caretakering</v>
      </c>
      <c r="G40" s="18">
        <f t="shared" si="0"/>
        <v>0</v>
      </c>
    </row>
    <row r="41" spans="1:7" x14ac:dyDescent="0.35">
      <c r="A41" s="2"/>
      <c r="C41" s="17">
        <f>ROUND(IF(A41="Overnight",SUM(MOD((Timesheet!E48-Timesheet!D48),1)-Timesheet!F48)*24,SUM(((Timesheet!E48-Timesheet!D48)-Timesheet!F48)*24)),2)</f>
        <v>0</v>
      </c>
      <c r="E41">
        <v>162</v>
      </c>
      <c r="F41" t="str">
        <f>VLOOKUP(E41,Lookups!$A$24:$B$70,2,FALSE)</f>
        <v>Note Summariser : ATP</v>
      </c>
      <c r="G41" s="18">
        <f t="shared" si="0"/>
        <v>0</v>
      </c>
    </row>
    <row r="42" spans="1:7" x14ac:dyDescent="0.35">
      <c r="A42" s="2"/>
      <c r="C42" s="17">
        <f>ROUND(IF(A42="Overnight",SUM(MOD((Timesheet!E49-Timesheet!D49),1)-Timesheet!F49)*24,SUM(((Timesheet!E49-Timesheet!D49)-Timesheet!F49)*24)),2)</f>
        <v>0</v>
      </c>
      <c r="E42">
        <v>163</v>
      </c>
      <c r="F42" t="str">
        <f>VLOOKUP(E42,Lookups!$A$24:$B$70,2,FALSE)</f>
        <v>Note Summariser : Hodge Hill</v>
      </c>
      <c r="G42" s="18">
        <f t="shared" ref="G42:G46" si="1">SUMIF($B$7:$B$56,E42,$C$7:$C$56)</f>
        <v>0</v>
      </c>
    </row>
    <row r="43" spans="1:7" x14ac:dyDescent="0.35">
      <c r="A43" s="2"/>
      <c r="C43" s="17">
        <f>ROUND(IF(A43="Overnight",SUM(MOD((Timesheet!E50-Timesheet!D50),1)-Timesheet!F50)*24,SUM(((Timesheet!E50-Timesheet!D50)-Timesheet!F50)*24)),2)</f>
        <v>0</v>
      </c>
      <c r="E43">
        <v>164</v>
      </c>
      <c r="F43" t="str">
        <f>VLOOKUP(E43,Lookups!$A$24:$B$70,2,FALSE)</f>
        <v>Note Summariser : Whitestone</v>
      </c>
      <c r="G43" s="18">
        <f>SUMIF($B$7:$B$56,E43,$C$7:$C$56)</f>
        <v>0</v>
      </c>
    </row>
    <row r="44" spans="1:7" x14ac:dyDescent="0.35">
      <c r="A44" s="2" t="str">
        <f>IF(Timesheet!B46=0,"",IF(OR(Timesheet!B46="ENHANCED ACCESS",Timesheet!B46="Clinical Pharmacist"),Timesheet!C46,Timesheet!B46))</f>
        <v/>
      </c>
      <c r="C44" s="17">
        <f>ROUND(IF(A44="Overnight",SUM(MOD((Timesheet!E51-Timesheet!D51),1)-Timesheet!F51)*24,SUM(((Timesheet!E51-Timesheet!D51)-Timesheet!F51)*24)),2)</f>
        <v>0</v>
      </c>
      <c r="E44">
        <v>165</v>
      </c>
      <c r="F44" t="str">
        <f>VLOOKUP(E44,Lookups!$A$24:$B$70,2,FALSE)</f>
        <v>Planning and Development</v>
      </c>
      <c r="G44" s="18">
        <f t="shared" si="1"/>
        <v>0</v>
      </c>
    </row>
    <row r="45" spans="1:7" x14ac:dyDescent="0.35">
      <c r="A45" s="2" t="str">
        <f>IF(Timesheet!B47=0,"",IF(OR(Timesheet!B47="ENHANCED ACCESS",Timesheet!B47="Clinical Pharmacist"),Timesheet!C47,Timesheet!B47))</f>
        <v/>
      </c>
      <c r="C45" s="17">
        <f>ROUND(IF(A45="Overnight",SUM(MOD((Timesheet!E52-Timesheet!D52),1)-Timesheet!F52)*24,SUM(((Timesheet!E52-Timesheet!D52)-Timesheet!F52)*24)),2)</f>
        <v>0</v>
      </c>
      <c r="E45">
        <v>166</v>
      </c>
      <c r="F45" t="str">
        <f>VLOOKUP(E45,Lookups!$A$24:$B$70,2,FALSE)</f>
        <v>P&amp;D : ATP</v>
      </c>
      <c r="G45" s="18">
        <f t="shared" si="1"/>
        <v>0</v>
      </c>
    </row>
    <row r="46" spans="1:7" x14ac:dyDescent="0.35">
      <c r="A46" s="2" t="str">
        <f>IF(Timesheet!B48=0,"",IF(OR(Timesheet!B48="ENHANCED ACCESS",Timesheet!B48="Clinical Pharmacist"),Timesheet!C48,Timesheet!B48))</f>
        <v/>
      </c>
      <c r="C46" s="17">
        <f>ROUND(IF(A46="Overnight",SUM(MOD((Timesheet!E53-Timesheet!D53),1)-Timesheet!F53)*24,SUM(((Timesheet!E53-Timesheet!D53)-Timesheet!F53)*24)),2)</f>
        <v>0</v>
      </c>
      <c r="E46">
        <v>167</v>
      </c>
      <c r="F46" t="str">
        <f>VLOOKUP(E46,Lookups!$A$24:$B$70,2,FALSE)</f>
        <v>P&amp;D : Hodge Hill</v>
      </c>
      <c r="G46" s="18">
        <f t="shared" si="1"/>
        <v>0</v>
      </c>
    </row>
    <row r="47" spans="1:7" ht="15" thickBot="1" x14ac:dyDescent="0.4">
      <c r="A47" s="2" t="str">
        <f>IF(Timesheet!B49=0,"",IF(OR(Timesheet!B49="ENHANCED ACCESS",Timesheet!B49="Clinical Pharmacist"),Timesheet!C49,Timesheet!B49))</f>
        <v/>
      </c>
      <c r="C47" s="17">
        <f>ROUND(IF(A47="Overnight",SUM(MOD((Timesheet!E54-Timesheet!D54),1)-Timesheet!F54)*24,SUM(((Timesheet!E54-Timesheet!D54)-Timesheet!F54)*24)),2)</f>
        <v>0</v>
      </c>
      <c r="G47" s="19">
        <f>SUM(G7:G46)</f>
        <v>0</v>
      </c>
    </row>
    <row r="48" spans="1:7" ht="15" thickTop="1" x14ac:dyDescent="0.35">
      <c r="A48" s="2" t="str">
        <f>IF(Timesheet!B50=0,"",IF(OR(Timesheet!B50="ENHANCED ACCESS",Timesheet!B50="Clinical Pharmacist"),Timesheet!C50,Timesheet!B50))</f>
        <v/>
      </c>
      <c r="C48" s="17">
        <f>ROUND(IF(A48="Overnight",SUM(MOD((Timesheet!E55-Timesheet!D55),1)-Timesheet!F55)*24,SUM(((Timesheet!E55-Timesheet!D55)-Timesheet!F55)*24)),2)</f>
        <v>0</v>
      </c>
      <c r="G48" t="b">
        <f>G47=C58</f>
        <v>1</v>
      </c>
    </row>
    <row r="49" spans="1:7" x14ac:dyDescent="0.35">
      <c r="C49"/>
    </row>
    <row r="50" spans="1:7" x14ac:dyDescent="0.35">
      <c r="C50"/>
    </row>
    <row r="51" spans="1:7" x14ac:dyDescent="0.35">
      <c r="C51"/>
    </row>
    <row r="52" spans="1:7" x14ac:dyDescent="0.35">
      <c r="C52"/>
      <c r="G52" s="32">
        <f>G47/24</f>
        <v>0</v>
      </c>
    </row>
    <row r="53" spans="1:7" x14ac:dyDescent="0.35">
      <c r="C53"/>
      <c r="G53" s="31"/>
    </row>
    <row r="54" spans="1:7" x14ac:dyDescent="0.35">
      <c r="C54"/>
    </row>
    <row r="55" spans="1:7" x14ac:dyDescent="0.35">
      <c r="C55"/>
      <c r="G55" s="31"/>
    </row>
    <row r="56" spans="1:7" x14ac:dyDescent="0.35">
      <c r="A56" s="2" t="str">
        <f>IF(Timesheet!B59=0,"",IF(OR(Timesheet!B59="Hot Hubs",Timesheet!B59="Alliance Teaching Practices",Timesheet!B59="Covid @ Home",Timesheet!B59="Clinical Pharmacist"),Timesheet!C59,Timesheet!B59))</f>
        <v/>
      </c>
      <c r="C56" s="17"/>
    </row>
    <row r="57" spans="1:7" x14ac:dyDescent="0.35">
      <c r="A57" s="2" t="str">
        <f>IF(Timesheet!B60=0,"",IF(OR(Timesheet!B60="Hot Hubs",Timesheet!B60="Alliance Teaching Practices",Timesheet!B60="Covid @ Home",Timesheet!B60="Clinical Pharmacist"),Timesheet!C60,Timesheet!B60))</f>
        <v/>
      </c>
    </row>
    <row r="58" spans="1:7" ht="18.5" x14ac:dyDescent="0.45">
      <c r="A58" s="7" t="s">
        <v>82</v>
      </c>
      <c r="B58" s="7"/>
      <c r="C58" s="24">
        <f>SUM(C7:C48)</f>
        <v>0</v>
      </c>
    </row>
    <row r="65" spans="8:8" x14ac:dyDescent="0.35">
      <c r="H65" s="1"/>
    </row>
    <row r="84" spans="6:7" x14ac:dyDescent="0.35">
      <c r="F84" s="2"/>
      <c r="G84" s="2"/>
    </row>
  </sheetData>
  <mergeCells count="1">
    <mergeCell ref="A1:C4"/>
  </mergeCells>
  <conditionalFormatting sqref="G48">
    <cfRule type="containsText" dxfId="25" priority="1" operator="containsText" text="TRUE">
      <formula>NOT(ISERROR(SEARCH("TRUE",G48)))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3:B98"/>
  <sheetViews>
    <sheetView topLeftCell="A61" workbookViewId="0">
      <selection activeCell="A102" sqref="A102"/>
    </sheetView>
  </sheetViews>
  <sheetFormatPr defaultRowHeight="14.5" x14ac:dyDescent="0.35"/>
  <cols>
    <col min="1" max="1" width="28.7265625" bestFit="1" customWidth="1"/>
  </cols>
  <sheetData>
    <row r="3" spans="1:2" x14ac:dyDescent="0.35">
      <c r="A3" t="s">
        <v>48</v>
      </c>
      <c r="B3">
        <v>0</v>
      </c>
    </row>
    <row r="4" spans="1:2" x14ac:dyDescent="0.35">
      <c r="A4" t="s">
        <v>20</v>
      </c>
      <c r="B4">
        <v>1</v>
      </c>
    </row>
    <row r="5" spans="1:2" x14ac:dyDescent="0.35">
      <c r="A5" t="s">
        <v>20</v>
      </c>
      <c r="B5">
        <v>1</v>
      </c>
    </row>
    <row r="6" spans="1:2" x14ac:dyDescent="0.35">
      <c r="A6" t="s">
        <v>21</v>
      </c>
      <c r="B6">
        <v>1</v>
      </c>
    </row>
    <row r="7" spans="1:2" x14ac:dyDescent="0.35">
      <c r="A7" t="s">
        <v>20</v>
      </c>
      <c r="B7">
        <v>1</v>
      </c>
    </row>
    <row r="8" spans="1:2" x14ac:dyDescent="0.35">
      <c r="A8" t="s">
        <v>20</v>
      </c>
      <c r="B8">
        <v>1</v>
      </c>
    </row>
    <row r="9" spans="1:2" x14ac:dyDescent="0.35">
      <c r="A9" t="s">
        <v>20</v>
      </c>
      <c r="B9">
        <v>1</v>
      </c>
    </row>
    <row r="10" spans="1:2" x14ac:dyDescent="0.35">
      <c r="A10" t="s">
        <v>20</v>
      </c>
      <c r="B10">
        <v>1</v>
      </c>
    </row>
    <row r="11" spans="1:2" x14ac:dyDescent="0.35">
      <c r="A11" t="s">
        <v>20</v>
      </c>
      <c r="B11">
        <v>1</v>
      </c>
    </row>
    <row r="12" spans="1:2" x14ac:dyDescent="0.35">
      <c r="A12" t="s">
        <v>20</v>
      </c>
      <c r="B12">
        <v>1</v>
      </c>
    </row>
    <row r="13" spans="1:2" x14ac:dyDescent="0.35">
      <c r="A13" t="s">
        <v>20</v>
      </c>
      <c r="B13">
        <v>1</v>
      </c>
    </row>
    <row r="14" spans="1:2" x14ac:dyDescent="0.35">
      <c r="A14" t="s">
        <v>21</v>
      </c>
      <c r="B14">
        <v>1</v>
      </c>
    </row>
    <row r="15" spans="1:2" x14ac:dyDescent="0.35">
      <c r="A15" t="s">
        <v>21</v>
      </c>
      <c r="B15">
        <v>1</v>
      </c>
    </row>
    <row r="16" spans="1:2" x14ac:dyDescent="0.35">
      <c r="A16" t="s">
        <v>20</v>
      </c>
      <c r="B16">
        <v>1</v>
      </c>
    </row>
    <row r="17" spans="1:2" x14ac:dyDescent="0.35">
      <c r="A17" t="s">
        <v>20</v>
      </c>
      <c r="B17">
        <v>1</v>
      </c>
    </row>
    <row r="18" spans="1:2" x14ac:dyDescent="0.35">
      <c r="A18" t="s">
        <v>20</v>
      </c>
      <c r="B18">
        <v>1</v>
      </c>
    </row>
    <row r="19" spans="1:2" x14ac:dyDescent="0.35">
      <c r="A19" t="s">
        <v>11</v>
      </c>
      <c r="B19">
        <v>1</v>
      </c>
    </row>
    <row r="20" spans="1:2" x14ac:dyDescent="0.35">
      <c r="A20" t="s">
        <v>85</v>
      </c>
      <c r="B20">
        <v>10</v>
      </c>
    </row>
    <row r="21" spans="1:2" x14ac:dyDescent="0.35">
      <c r="A21" t="s">
        <v>85</v>
      </c>
      <c r="B21">
        <v>10</v>
      </c>
    </row>
    <row r="22" spans="1:2" x14ac:dyDescent="0.35">
      <c r="A22" t="s">
        <v>22</v>
      </c>
      <c r="B22">
        <v>39</v>
      </c>
    </row>
    <row r="23" spans="1:2" x14ac:dyDescent="0.35">
      <c r="A23" t="s">
        <v>22</v>
      </c>
      <c r="B23">
        <v>39</v>
      </c>
    </row>
    <row r="24" spans="1:2" x14ac:dyDescent="0.35">
      <c r="A24" t="s">
        <v>22</v>
      </c>
      <c r="B24">
        <v>39</v>
      </c>
    </row>
    <row r="25" spans="1:2" x14ac:dyDescent="0.35">
      <c r="A25" t="s">
        <v>47</v>
      </c>
      <c r="B25">
        <v>40</v>
      </c>
    </row>
    <row r="26" spans="1:2" x14ac:dyDescent="0.35">
      <c r="A26" s="6" t="s">
        <v>2</v>
      </c>
      <c r="B26">
        <v>49</v>
      </c>
    </row>
    <row r="27" spans="1:2" x14ac:dyDescent="0.35">
      <c r="A27" s="6" t="s">
        <v>59</v>
      </c>
      <c r="B27">
        <v>79</v>
      </c>
    </row>
    <row r="28" spans="1:2" x14ac:dyDescent="0.35">
      <c r="A28" s="6" t="s">
        <v>58</v>
      </c>
      <c r="B28">
        <v>80</v>
      </c>
    </row>
    <row r="29" spans="1:2" x14ac:dyDescent="0.35">
      <c r="A29" s="6" t="s">
        <v>57</v>
      </c>
      <c r="B29">
        <v>81</v>
      </c>
    </row>
    <row r="30" spans="1:2" x14ac:dyDescent="0.35">
      <c r="A30" s="6" t="s">
        <v>54</v>
      </c>
      <c r="B30">
        <v>82</v>
      </c>
    </row>
    <row r="31" spans="1:2" x14ac:dyDescent="0.35">
      <c r="A31" s="6" t="s">
        <v>56</v>
      </c>
      <c r="B31">
        <v>83</v>
      </c>
    </row>
    <row r="32" spans="1:2" x14ac:dyDescent="0.35">
      <c r="A32" s="6" t="s">
        <v>55</v>
      </c>
      <c r="B32">
        <v>84</v>
      </c>
    </row>
    <row r="33" spans="1:2" x14ac:dyDescent="0.35">
      <c r="A33" s="6" t="s">
        <v>60</v>
      </c>
      <c r="B33">
        <v>85</v>
      </c>
    </row>
    <row r="34" spans="1:2" x14ac:dyDescent="0.35">
      <c r="A34" s="6" t="s">
        <v>5</v>
      </c>
      <c r="B34">
        <v>86</v>
      </c>
    </row>
    <row r="35" spans="1:2" x14ac:dyDescent="0.35">
      <c r="A35" s="6" t="s">
        <v>90</v>
      </c>
      <c r="B35">
        <v>99</v>
      </c>
    </row>
    <row r="36" spans="1:2" x14ac:dyDescent="0.35">
      <c r="A36" s="6" t="s">
        <v>97</v>
      </c>
      <c r="B36">
        <v>100</v>
      </c>
    </row>
    <row r="37" spans="1:2" x14ac:dyDescent="0.35">
      <c r="A37" t="s">
        <v>6</v>
      </c>
      <c r="B37">
        <v>104</v>
      </c>
    </row>
    <row r="38" spans="1:2" x14ac:dyDescent="0.35">
      <c r="A38" t="s">
        <v>29</v>
      </c>
      <c r="B38">
        <v>104</v>
      </c>
    </row>
    <row r="39" spans="1:2" x14ac:dyDescent="0.35">
      <c r="A39" t="s">
        <v>7</v>
      </c>
      <c r="B39">
        <v>105</v>
      </c>
    </row>
    <row r="40" spans="1:2" x14ac:dyDescent="0.35">
      <c r="A40" t="s">
        <v>30</v>
      </c>
      <c r="B40">
        <v>105</v>
      </c>
    </row>
    <row r="41" spans="1:2" x14ac:dyDescent="0.35">
      <c r="A41" t="s">
        <v>31</v>
      </c>
      <c r="B41">
        <v>106</v>
      </c>
    </row>
    <row r="42" spans="1:2" x14ac:dyDescent="0.35">
      <c r="A42" t="s">
        <v>78</v>
      </c>
      <c r="B42">
        <v>106</v>
      </c>
    </row>
    <row r="43" spans="1:2" x14ac:dyDescent="0.35">
      <c r="A43" s="2" t="s">
        <v>4</v>
      </c>
      <c r="B43">
        <v>107</v>
      </c>
    </row>
    <row r="44" spans="1:2" x14ac:dyDescent="0.35">
      <c r="A44" t="s">
        <v>63</v>
      </c>
      <c r="B44">
        <v>109</v>
      </c>
    </row>
    <row r="45" spans="1:2" x14ac:dyDescent="0.35">
      <c r="A45" t="s">
        <v>73</v>
      </c>
      <c r="B45">
        <v>110</v>
      </c>
    </row>
    <row r="46" spans="1:2" x14ac:dyDescent="0.35">
      <c r="A46" s="6" t="s">
        <v>95</v>
      </c>
      <c r="B46">
        <v>118</v>
      </c>
    </row>
    <row r="47" spans="1:2" x14ac:dyDescent="0.35">
      <c r="A47" t="s">
        <v>134</v>
      </c>
      <c r="B47">
        <v>119</v>
      </c>
    </row>
    <row r="48" spans="1:2" x14ac:dyDescent="0.35">
      <c r="A48" t="s">
        <v>142</v>
      </c>
      <c r="B48">
        <v>122</v>
      </c>
    </row>
    <row r="49" spans="1:2" x14ac:dyDescent="0.35">
      <c r="A49" t="s">
        <v>24</v>
      </c>
      <c r="B49">
        <v>125</v>
      </c>
    </row>
    <row r="50" spans="1:2" x14ac:dyDescent="0.35">
      <c r="A50" s="39" t="s">
        <v>151</v>
      </c>
      <c r="B50">
        <v>125</v>
      </c>
    </row>
    <row r="51" spans="1:2" x14ac:dyDescent="0.35">
      <c r="A51" s="39" t="s">
        <v>3</v>
      </c>
      <c r="B51">
        <v>127</v>
      </c>
    </row>
    <row r="52" spans="1:2" x14ac:dyDescent="0.35">
      <c r="A52" s="41" t="s">
        <v>27</v>
      </c>
      <c r="B52">
        <v>128</v>
      </c>
    </row>
    <row r="53" spans="1:2" x14ac:dyDescent="0.35">
      <c r="A53" s="39" t="s">
        <v>28</v>
      </c>
      <c r="B53">
        <v>129</v>
      </c>
    </row>
    <row r="54" spans="1:2" x14ac:dyDescent="0.35">
      <c r="A54" s="39" t="s">
        <v>94</v>
      </c>
      <c r="B54">
        <v>131</v>
      </c>
    </row>
    <row r="55" spans="1:2" x14ac:dyDescent="0.35">
      <c r="A55" t="s">
        <v>33</v>
      </c>
      <c r="B55">
        <v>131</v>
      </c>
    </row>
    <row r="56" spans="1:2" x14ac:dyDescent="0.35">
      <c r="A56" t="s">
        <v>32</v>
      </c>
      <c r="B56">
        <v>131</v>
      </c>
    </row>
    <row r="57" spans="1:2" x14ac:dyDescent="0.35">
      <c r="A57" s="6" t="s">
        <v>88</v>
      </c>
      <c r="B57">
        <v>132</v>
      </c>
    </row>
    <row r="58" spans="1:2" x14ac:dyDescent="0.35">
      <c r="A58" s="6" t="s">
        <v>74</v>
      </c>
      <c r="B58">
        <v>133</v>
      </c>
    </row>
    <row r="59" spans="1:2" x14ac:dyDescent="0.35">
      <c r="A59" s="6" t="s">
        <v>84</v>
      </c>
      <c r="B59">
        <v>135</v>
      </c>
    </row>
    <row r="60" spans="1:2" x14ac:dyDescent="0.35">
      <c r="A60" t="s">
        <v>109</v>
      </c>
      <c r="B60">
        <v>145</v>
      </c>
    </row>
    <row r="61" spans="1:2" x14ac:dyDescent="0.35">
      <c r="A61" t="s">
        <v>110</v>
      </c>
      <c r="B61">
        <v>145</v>
      </c>
    </row>
    <row r="62" spans="1:2" x14ac:dyDescent="0.35">
      <c r="A62" t="s">
        <v>111</v>
      </c>
      <c r="B62">
        <v>145</v>
      </c>
    </row>
    <row r="63" spans="1:2" x14ac:dyDescent="0.35">
      <c r="A63" t="s">
        <v>108</v>
      </c>
      <c r="B63">
        <v>145</v>
      </c>
    </row>
    <row r="64" spans="1:2" x14ac:dyDescent="0.35">
      <c r="A64" t="s">
        <v>107</v>
      </c>
      <c r="B64">
        <v>145</v>
      </c>
    </row>
    <row r="65" spans="1:2" x14ac:dyDescent="0.35">
      <c r="A65" t="s">
        <v>117</v>
      </c>
      <c r="B65">
        <v>146</v>
      </c>
    </row>
    <row r="66" spans="1:2" x14ac:dyDescent="0.35">
      <c r="A66" t="s">
        <v>166</v>
      </c>
      <c r="B66">
        <v>146</v>
      </c>
    </row>
    <row r="67" spans="1:2" x14ac:dyDescent="0.35">
      <c r="A67" t="s">
        <v>104</v>
      </c>
      <c r="B67">
        <v>147</v>
      </c>
    </row>
    <row r="68" spans="1:2" x14ac:dyDescent="0.35">
      <c r="A68" t="s">
        <v>106</v>
      </c>
      <c r="B68">
        <v>147</v>
      </c>
    </row>
    <row r="69" spans="1:2" x14ac:dyDescent="0.35">
      <c r="A69" t="s">
        <v>105</v>
      </c>
      <c r="B69">
        <v>147</v>
      </c>
    </row>
    <row r="70" spans="1:2" x14ac:dyDescent="0.35">
      <c r="A70" t="s">
        <v>122</v>
      </c>
      <c r="B70">
        <v>148</v>
      </c>
    </row>
    <row r="71" spans="1:2" x14ac:dyDescent="0.35">
      <c r="A71" t="s">
        <v>121</v>
      </c>
      <c r="B71">
        <v>148</v>
      </c>
    </row>
    <row r="72" spans="1:2" x14ac:dyDescent="0.35">
      <c r="A72" t="s">
        <v>120</v>
      </c>
      <c r="B72">
        <v>148</v>
      </c>
    </row>
    <row r="73" spans="1:2" x14ac:dyDescent="0.35">
      <c r="A73" t="s">
        <v>102</v>
      </c>
      <c r="B73">
        <v>149</v>
      </c>
    </row>
    <row r="74" spans="1:2" x14ac:dyDescent="0.35">
      <c r="A74" t="s">
        <v>103</v>
      </c>
      <c r="B74">
        <v>149</v>
      </c>
    </row>
    <row r="75" spans="1:2" x14ac:dyDescent="0.35">
      <c r="A75" t="s">
        <v>119</v>
      </c>
      <c r="B75">
        <v>149</v>
      </c>
    </row>
    <row r="76" spans="1:2" x14ac:dyDescent="0.35">
      <c r="A76" t="s">
        <v>118</v>
      </c>
      <c r="B76">
        <v>149</v>
      </c>
    </row>
    <row r="77" spans="1:2" x14ac:dyDescent="0.35">
      <c r="A77" t="s">
        <v>144</v>
      </c>
      <c r="B77">
        <v>149</v>
      </c>
    </row>
    <row r="78" spans="1:2" x14ac:dyDescent="0.35">
      <c r="A78" t="s">
        <v>167</v>
      </c>
      <c r="B78">
        <v>149</v>
      </c>
    </row>
    <row r="79" spans="1:2" x14ac:dyDescent="0.35">
      <c r="A79" t="s">
        <v>112</v>
      </c>
      <c r="B79">
        <v>150</v>
      </c>
    </row>
    <row r="80" spans="1:2" x14ac:dyDescent="0.35">
      <c r="A80" t="s">
        <v>114</v>
      </c>
      <c r="B80">
        <v>150</v>
      </c>
    </row>
    <row r="81" spans="1:2" x14ac:dyDescent="0.35">
      <c r="A81" t="s">
        <v>113</v>
      </c>
      <c r="B81">
        <v>150</v>
      </c>
    </row>
    <row r="82" spans="1:2" x14ac:dyDescent="0.35">
      <c r="A82" t="s">
        <v>116</v>
      </c>
      <c r="B82">
        <v>150</v>
      </c>
    </row>
    <row r="83" spans="1:2" x14ac:dyDescent="0.35">
      <c r="A83" t="s">
        <v>115</v>
      </c>
      <c r="B83">
        <v>150</v>
      </c>
    </row>
    <row r="84" spans="1:2" x14ac:dyDescent="0.35">
      <c r="A84" t="s">
        <v>143</v>
      </c>
      <c r="B84">
        <v>153</v>
      </c>
    </row>
    <row r="85" spans="1:2" x14ac:dyDescent="0.35">
      <c r="A85" t="s">
        <v>138</v>
      </c>
      <c r="B85">
        <v>153</v>
      </c>
    </row>
    <row r="86" spans="1:2" x14ac:dyDescent="0.35">
      <c r="A86" t="s">
        <v>143</v>
      </c>
      <c r="B86">
        <v>153</v>
      </c>
    </row>
    <row r="87" spans="1:2" x14ac:dyDescent="0.35">
      <c r="A87" t="s">
        <v>141</v>
      </c>
      <c r="B87">
        <v>154</v>
      </c>
    </row>
    <row r="88" spans="1:2" x14ac:dyDescent="0.35">
      <c r="A88" t="s">
        <v>137</v>
      </c>
      <c r="B88">
        <v>154</v>
      </c>
    </row>
    <row r="89" spans="1:2" x14ac:dyDescent="0.35">
      <c r="A89" t="s">
        <v>152</v>
      </c>
      <c r="B89">
        <v>157</v>
      </c>
    </row>
    <row r="90" spans="1:2" x14ac:dyDescent="0.35">
      <c r="A90" t="s">
        <v>160</v>
      </c>
      <c r="B90">
        <v>158</v>
      </c>
    </row>
    <row r="91" spans="1:2" x14ac:dyDescent="0.35">
      <c r="A91" t="s">
        <v>162</v>
      </c>
      <c r="B91">
        <v>160</v>
      </c>
    </row>
    <row r="92" spans="1:2" x14ac:dyDescent="0.35">
      <c r="A92" t="s">
        <v>165</v>
      </c>
      <c r="B92">
        <v>161</v>
      </c>
    </row>
    <row r="93" spans="1:2" x14ac:dyDescent="0.35">
      <c r="A93" t="s">
        <v>170</v>
      </c>
      <c r="B93">
        <v>162</v>
      </c>
    </row>
    <row r="94" spans="1:2" x14ac:dyDescent="0.35">
      <c r="A94" t="s">
        <v>171</v>
      </c>
      <c r="B94">
        <v>163</v>
      </c>
    </row>
    <row r="95" spans="1:2" x14ac:dyDescent="0.35">
      <c r="A95" t="s">
        <v>172</v>
      </c>
      <c r="B95">
        <v>164</v>
      </c>
    </row>
    <row r="96" spans="1:2" x14ac:dyDescent="0.35">
      <c r="A96" t="s">
        <v>178</v>
      </c>
      <c r="B96">
        <v>165</v>
      </c>
    </row>
    <row r="97" spans="1:2" x14ac:dyDescent="0.35">
      <c r="A97" t="s">
        <v>179</v>
      </c>
      <c r="B97">
        <v>166</v>
      </c>
    </row>
    <row r="98" spans="1:2" x14ac:dyDescent="0.35">
      <c r="A98" t="s">
        <v>180</v>
      </c>
      <c r="B98">
        <v>167</v>
      </c>
    </row>
  </sheetData>
  <sortState xmlns:xlrd2="http://schemas.microsoft.com/office/spreadsheetml/2017/richdata2" ref="A3:B92">
    <sortCondition ref="B3:B92"/>
  </sortState>
  <dataConsolid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E0169-457A-498F-B94E-7D671936386D}">
  <sheetPr codeName="Sheet5"/>
  <dimension ref="A2:AE536"/>
  <sheetViews>
    <sheetView workbookViewId="0">
      <selection activeCell="A73" sqref="A73"/>
    </sheetView>
  </sheetViews>
  <sheetFormatPr defaultRowHeight="14.5" x14ac:dyDescent="0.35"/>
  <cols>
    <col min="1" max="1" width="30.54296875" bestFit="1" customWidth="1"/>
    <col min="2" max="2" width="30.54296875" customWidth="1"/>
    <col min="3" max="3" width="7.54296875" customWidth="1"/>
    <col min="4" max="4" width="30.26953125" bestFit="1" customWidth="1"/>
    <col min="6" max="6" width="28.81640625" bestFit="1" customWidth="1"/>
    <col min="7" max="7" width="24.453125" bestFit="1" customWidth="1"/>
    <col min="8" max="8" width="11" customWidth="1"/>
    <col min="9" max="9" width="22.81640625" customWidth="1"/>
    <col min="10" max="10" width="19.7265625" customWidth="1"/>
    <col min="11" max="11" width="21.1796875" customWidth="1"/>
    <col min="12" max="12" width="16.7265625" customWidth="1"/>
    <col min="13" max="13" width="17" bestFit="1" customWidth="1"/>
    <col min="14" max="14" width="17.54296875" customWidth="1"/>
    <col min="15" max="15" width="13.7265625" customWidth="1"/>
    <col min="16" max="16" width="20.54296875" bestFit="1" customWidth="1"/>
    <col min="17" max="17" width="17" customWidth="1"/>
    <col min="18" max="18" width="19.81640625" bestFit="1" customWidth="1"/>
    <col min="20" max="20" width="12.1796875" customWidth="1"/>
    <col min="21" max="21" width="26.54296875" bestFit="1" customWidth="1"/>
    <col min="22" max="22" width="23.54296875" bestFit="1" customWidth="1"/>
    <col min="23" max="23" width="28.81640625" bestFit="1" customWidth="1"/>
    <col min="24" max="24" width="27.81640625" bestFit="1" customWidth="1"/>
    <col min="31" max="31" width="255.7265625" bestFit="1" customWidth="1"/>
  </cols>
  <sheetData>
    <row r="2" spans="1:31" x14ac:dyDescent="0.35">
      <c r="A2" t="s">
        <v>77</v>
      </c>
      <c r="D2" s="8" t="s">
        <v>99</v>
      </c>
      <c r="E2" s="8" t="s">
        <v>12</v>
      </c>
      <c r="F2" s="8" t="s">
        <v>24</v>
      </c>
      <c r="G2" s="10" t="s">
        <v>73</v>
      </c>
      <c r="H2" t="s">
        <v>47</v>
      </c>
      <c r="I2" t="s">
        <v>48</v>
      </c>
      <c r="J2" t="s">
        <v>53</v>
      </c>
      <c r="K2" t="s">
        <v>61</v>
      </c>
      <c r="L2" t="s">
        <v>85</v>
      </c>
      <c r="M2" t="s">
        <v>88</v>
      </c>
      <c r="N2" t="s">
        <v>90</v>
      </c>
      <c r="O2" t="s">
        <v>95</v>
      </c>
      <c r="P2" t="s">
        <v>135</v>
      </c>
      <c r="Q2" t="s">
        <v>137</v>
      </c>
      <c r="R2" s="13" t="s">
        <v>155</v>
      </c>
      <c r="S2" t="s">
        <v>156</v>
      </c>
      <c r="T2" t="s">
        <v>157</v>
      </c>
      <c r="U2" s="40" t="s">
        <v>161</v>
      </c>
      <c r="V2" t="s">
        <v>164</v>
      </c>
      <c r="W2" t="s">
        <v>169</v>
      </c>
      <c r="X2" t="s">
        <v>178</v>
      </c>
    </row>
    <row r="3" spans="1:31" ht="18" customHeight="1" x14ac:dyDescent="0.35">
      <c r="A3" t="s">
        <v>99</v>
      </c>
      <c r="B3" t="s">
        <v>100</v>
      </c>
      <c r="D3" s="6" t="s">
        <v>112</v>
      </c>
      <c r="E3" s="6" t="s">
        <v>27</v>
      </c>
      <c r="F3" s="6" t="s">
        <v>29</v>
      </c>
      <c r="G3" s="6" t="s">
        <v>99</v>
      </c>
      <c r="H3" t="s">
        <v>131</v>
      </c>
      <c r="I3" t="s">
        <v>49</v>
      </c>
      <c r="J3" t="s">
        <v>56</v>
      </c>
      <c r="K3" s="13" t="s">
        <v>56</v>
      </c>
      <c r="L3" t="s">
        <v>18</v>
      </c>
      <c r="M3" t="s">
        <v>87</v>
      </c>
      <c r="N3" t="s">
        <v>91</v>
      </c>
      <c r="O3" t="s">
        <v>95</v>
      </c>
      <c r="P3" t="s">
        <v>134</v>
      </c>
      <c r="Q3" t="s">
        <v>27</v>
      </c>
      <c r="R3" s="13" t="s">
        <v>56</v>
      </c>
      <c r="S3" s="39" t="s">
        <v>23</v>
      </c>
      <c r="T3" s="39" t="s">
        <v>23</v>
      </c>
      <c r="U3" s="40" t="s">
        <v>161</v>
      </c>
      <c r="V3" t="s">
        <v>165</v>
      </c>
      <c r="W3" s="39" t="s">
        <v>170</v>
      </c>
      <c r="X3" t="s">
        <v>178</v>
      </c>
      <c r="AD3" t="s">
        <v>23</v>
      </c>
      <c r="AE3" s="42" t="s">
        <v>173</v>
      </c>
    </row>
    <row r="4" spans="1:31" ht="18" customHeight="1" x14ac:dyDescent="0.35">
      <c r="A4" t="s">
        <v>137</v>
      </c>
      <c r="B4" t="s">
        <v>140</v>
      </c>
      <c r="D4" s="6" t="s">
        <v>122</v>
      </c>
      <c r="E4" s="6" t="s">
        <v>5</v>
      </c>
      <c r="F4" s="6" t="s">
        <v>30</v>
      </c>
      <c r="G4" s="6" t="s">
        <v>12</v>
      </c>
      <c r="H4" t="s">
        <v>91</v>
      </c>
      <c r="I4" t="s">
        <v>50</v>
      </c>
      <c r="J4" t="s">
        <v>57</v>
      </c>
      <c r="K4" s="13" t="s">
        <v>57</v>
      </c>
      <c r="M4" t="s">
        <v>93</v>
      </c>
      <c r="N4" t="s">
        <v>159</v>
      </c>
      <c r="P4" t="s">
        <v>23</v>
      </c>
      <c r="Q4" t="s">
        <v>139</v>
      </c>
      <c r="R4" s="13" t="s">
        <v>57</v>
      </c>
      <c r="S4" s="39"/>
      <c r="T4" s="39" t="s">
        <v>158</v>
      </c>
      <c r="U4" s="39"/>
      <c r="V4" s="39"/>
      <c r="W4" s="40" t="s">
        <v>171</v>
      </c>
      <c r="X4" t="s">
        <v>179</v>
      </c>
      <c r="AD4" t="s">
        <v>147</v>
      </c>
      <c r="AE4" s="42" t="s">
        <v>173</v>
      </c>
    </row>
    <row r="5" spans="1:31" ht="18" customHeight="1" x14ac:dyDescent="0.35">
      <c r="A5" t="s">
        <v>24</v>
      </c>
      <c r="B5" t="s">
        <v>23</v>
      </c>
      <c r="D5" s="6" t="s">
        <v>109</v>
      </c>
      <c r="E5" s="6"/>
      <c r="F5" s="6" t="s">
        <v>31</v>
      </c>
      <c r="G5" s="6" t="s">
        <v>129</v>
      </c>
      <c r="I5" t="s">
        <v>51</v>
      </c>
      <c r="J5" t="s">
        <v>54</v>
      </c>
      <c r="K5" s="13" t="s">
        <v>54</v>
      </c>
      <c r="M5" t="s">
        <v>136</v>
      </c>
      <c r="N5" t="s">
        <v>23</v>
      </c>
      <c r="Q5" t="s">
        <v>5</v>
      </c>
      <c r="R5" s="13" t="s">
        <v>54</v>
      </c>
      <c r="S5" s="39"/>
      <c r="T5" s="39"/>
      <c r="U5" s="39"/>
      <c r="V5" s="39"/>
      <c r="W5" s="13" t="s">
        <v>172</v>
      </c>
      <c r="X5" s="13" t="s">
        <v>180</v>
      </c>
      <c r="AD5" t="s">
        <v>148</v>
      </c>
      <c r="AE5" s="42" t="s">
        <v>174</v>
      </c>
    </row>
    <row r="6" spans="1:31" x14ac:dyDescent="0.35">
      <c r="A6" s="6" t="s">
        <v>2</v>
      </c>
      <c r="B6" s="6" t="s">
        <v>12</v>
      </c>
      <c r="D6" s="6" t="s">
        <v>110</v>
      </c>
      <c r="E6" s="6"/>
      <c r="F6" s="9" t="s">
        <v>4</v>
      </c>
      <c r="G6" s="6" t="s">
        <v>94</v>
      </c>
      <c r="I6" t="s">
        <v>146</v>
      </c>
      <c r="J6" t="s">
        <v>58</v>
      </c>
      <c r="K6" s="13" t="s">
        <v>58</v>
      </c>
      <c r="R6" s="13" t="s">
        <v>58</v>
      </c>
      <c r="S6" s="39"/>
      <c r="T6" s="39"/>
      <c r="U6" s="39"/>
      <c r="V6" s="39"/>
      <c r="W6" s="39"/>
    </row>
    <row r="7" spans="1:31" x14ac:dyDescent="0.35">
      <c r="A7" t="s">
        <v>73</v>
      </c>
      <c r="B7" t="s">
        <v>25</v>
      </c>
      <c r="D7" s="6" t="s">
        <v>114</v>
      </c>
      <c r="E7" s="6"/>
      <c r="F7" s="6" t="s">
        <v>101</v>
      </c>
      <c r="G7" s="6" t="s">
        <v>85</v>
      </c>
      <c r="I7" t="s">
        <v>95</v>
      </c>
      <c r="J7" t="s">
        <v>59</v>
      </c>
      <c r="K7" s="13" t="s">
        <v>59</v>
      </c>
      <c r="R7" s="13" t="s">
        <v>59</v>
      </c>
      <c r="S7" s="39"/>
      <c r="T7" s="39"/>
      <c r="U7" s="39"/>
      <c r="V7" s="39"/>
      <c r="W7" s="13"/>
    </row>
    <row r="8" spans="1:31" x14ac:dyDescent="0.35">
      <c r="A8" t="s">
        <v>53</v>
      </c>
      <c r="B8" t="s">
        <v>62</v>
      </c>
      <c r="D8" s="6" t="s">
        <v>121</v>
      </c>
      <c r="E8" s="6"/>
      <c r="G8" s="6" t="s">
        <v>90</v>
      </c>
      <c r="I8" t="s">
        <v>91</v>
      </c>
      <c r="J8" t="s">
        <v>5</v>
      </c>
      <c r="K8" s="13" t="s">
        <v>5</v>
      </c>
      <c r="R8" s="13" t="s">
        <v>5</v>
      </c>
      <c r="S8" s="39"/>
      <c r="T8" s="39"/>
      <c r="U8" s="39"/>
      <c r="V8" s="39"/>
      <c r="W8" s="39"/>
      <c r="X8" s="39"/>
    </row>
    <row r="9" spans="1:31" x14ac:dyDescent="0.35">
      <c r="A9" t="s">
        <v>63</v>
      </c>
      <c r="B9" t="s">
        <v>64</v>
      </c>
      <c r="D9" s="6" t="s">
        <v>102</v>
      </c>
      <c r="E9" s="6"/>
      <c r="G9" s="6" t="s">
        <v>130</v>
      </c>
      <c r="J9" t="s">
        <v>55</v>
      </c>
      <c r="K9" s="13" t="s">
        <v>55</v>
      </c>
      <c r="R9" s="13" t="s">
        <v>55</v>
      </c>
      <c r="S9" s="39"/>
      <c r="T9" s="39"/>
      <c r="U9" s="39"/>
      <c r="V9" s="39"/>
      <c r="W9" s="39"/>
      <c r="X9" s="39"/>
    </row>
    <row r="10" spans="1:31" x14ac:dyDescent="0.35">
      <c r="A10" t="s">
        <v>47</v>
      </c>
      <c r="B10" t="s">
        <v>47</v>
      </c>
      <c r="D10" s="6" t="s">
        <v>103</v>
      </c>
      <c r="E10" s="6"/>
      <c r="G10" s="6" t="s">
        <v>47</v>
      </c>
      <c r="J10" t="s">
        <v>60</v>
      </c>
      <c r="K10" s="13" t="s">
        <v>60</v>
      </c>
      <c r="R10" s="13" t="s">
        <v>60</v>
      </c>
      <c r="S10" s="39"/>
      <c r="T10" s="39"/>
      <c r="U10" s="39"/>
      <c r="V10" s="39"/>
      <c r="W10" s="39"/>
      <c r="X10" s="39"/>
    </row>
    <row r="11" spans="1:31" x14ac:dyDescent="0.35">
      <c r="A11" t="s">
        <v>48</v>
      </c>
      <c r="B11" t="s">
        <v>52</v>
      </c>
      <c r="D11" s="6" t="s">
        <v>113</v>
      </c>
      <c r="E11" s="6"/>
      <c r="G11" s="6"/>
      <c r="J11" t="s">
        <v>97</v>
      </c>
      <c r="K11" t="s">
        <v>97</v>
      </c>
      <c r="R11" s="13" t="s">
        <v>97</v>
      </c>
      <c r="S11" s="39"/>
      <c r="T11" s="39"/>
      <c r="U11" s="39"/>
      <c r="V11" s="39"/>
      <c r="W11" s="39"/>
      <c r="X11" s="39"/>
    </row>
    <row r="12" spans="1:31" x14ac:dyDescent="0.35">
      <c r="A12" t="s">
        <v>85</v>
      </c>
      <c r="B12" t="s">
        <v>86</v>
      </c>
      <c r="D12" s="6" t="s">
        <v>119</v>
      </c>
      <c r="E12" s="6"/>
      <c r="G12" s="6"/>
      <c r="J12" t="s">
        <v>150</v>
      </c>
      <c r="K12" s="13" t="s">
        <v>150</v>
      </c>
      <c r="R12" s="13" t="s">
        <v>150</v>
      </c>
      <c r="S12" s="39"/>
      <c r="T12" s="39"/>
      <c r="U12" s="39"/>
      <c r="V12" s="39"/>
      <c r="W12" s="39"/>
      <c r="X12" s="39"/>
    </row>
    <row r="13" spans="1:31" x14ac:dyDescent="0.35">
      <c r="A13" t="s">
        <v>88</v>
      </c>
      <c r="B13" t="s">
        <v>89</v>
      </c>
      <c r="D13" s="6" t="s">
        <v>111</v>
      </c>
      <c r="E13" s="6"/>
    </row>
    <row r="14" spans="1:31" x14ac:dyDescent="0.35">
      <c r="A14" t="s">
        <v>154</v>
      </c>
      <c r="B14" t="s">
        <v>92</v>
      </c>
      <c r="D14" s="9" t="s">
        <v>108</v>
      </c>
      <c r="E14" s="6"/>
    </row>
    <row r="15" spans="1:31" x14ac:dyDescent="0.35">
      <c r="A15" t="s">
        <v>95</v>
      </c>
      <c r="B15" t="s">
        <v>95</v>
      </c>
      <c r="D15" s="6" t="s">
        <v>120</v>
      </c>
      <c r="E15" s="6"/>
    </row>
    <row r="16" spans="1:31" x14ac:dyDescent="0.35">
      <c r="A16" t="s">
        <v>134</v>
      </c>
      <c r="B16" t="s">
        <v>135</v>
      </c>
      <c r="D16" s="6" t="s">
        <v>107</v>
      </c>
      <c r="E16" s="6"/>
    </row>
    <row r="17" spans="1:5" x14ac:dyDescent="0.35">
      <c r="A17" t="s">
        <v>151</v>
      </c>
      <c r="B17" t="s">
        <v>156</v>
      </c>
      <c r="D17" s="6" t="s">
        <v>104</v>
      </c>
      <c r="E17" s="6"/>
    </row>
    <row r="18" spans="1:5" x14ac:dyDescent="0.35">
      <c r="A18" t="s">
        <v>152</v>
      </c>
      <c r="B18" s="13" t="s">
        <v>155</v>
      </c>
      <c r="D18" s="6" t="s">
        <v>106</v>
      </c>
      <c r="E18" s="6"/>
    </row>
    <row r="19" spans="1:5" x14ac:dyDescent="0.35">
      <c r="A19" t="s">
        <v>160</v>
      </c>
      <c r="B19" t="s">
        <v>157</v>
      </c>
      <c r="D19" s="6" t="s">
        <v>105</v>
      </c>
      <c r="E19" s="6"/>
    </row>
    <row r="20" spans="1:5" x14ac:dyDescent="0.35">
      <c r="A20" t="s">
        <v>162</v>
      </c>
      <c r="B20" s="40" t="s">
        <v>163</v>
      </c>
      <c r="D20" s="9" t="s">
        <v>118</v>
      </c>
      <c r="E20" s="6"/>
    </row>
    <row r="21" spans="1:5" x14ac:dyDescent="0.35">
      <c r="A21" t="s">
        <v>165</v>
      </c>
      <c r="B21" t="s">
        <v>164</v>
      </c>
      <c r="D21" s="6" t="s">
        <v>117</v>
      </c>
      <c r="E21" s="6"/>
    </row>
    <row r="22" spans="1:5" x14ac:dyDescent="0.35">
      <c r="A22" t="s">
        <v>168</v>
      </c>
      <c r="B22" t="s">
        <v>169</v>
      </c>
      <c r="D22" s="6" t="s">
        <v>116</v>
      </c>
      <c r="E22" s="6"/>
    </row>
    <row r="23" spans="1:5" x14ac:dyDescent="0.35">
      <c r="A23" t="s">
        <v>178</v>
      </c>
      <c r="B23" s="40" t="s">
        <v>181</v>
      </c>
      <c r="D23" s="6" t="s">
        <v>115</v>
      </c>
      <c r="E23" s="6"/>
    </row>
    <row r="24" spans="1:5" x14ac:dyDescent="0.35">
      <c r="A24">
        <v>0</v>
      </c>
      <c r="B24" t="s">
        <v>48</v>
      </c>
      <c r="D24" s="6" t="s">
        <v>145</v>
      </c>
      <c r="E24" s="6"/>
    </row>
    <row r="25" spans="1:5" x14ac:dyDescent="0.35">
      <c r="A25">
        <v>1</v>
      </c>
      <c r="B25" t="s">
        <v>20</v>
      </c>
      <c r="D25" s="6" t="s">
        <v>144</v>
      </c>
      <c r="E25" s="6"/>
    </row>
    <row r="26" spans="1:5" x14ac:dyDescent="0.35">
      <c r="A26">
        <v>10</v>
      </c>
      <c r="B26" t="s">
        <v>85</v>
      </c>
      <c r="D26" s="6" t="s">
        <v>166</v>
      </c>
      <c r="E26" s="6"/>
    </row>
    <row r="27" spans="1:5" x14ac:dyDescent="0.35">
      <c r="A27">
        <v>39</v>
      </c>
      <c r="B27" t="s">
        <v>22</v>
      </c>
      <c r="D27" s="6" t="s">
        <v>167</v>
      </c>
      <c r="E27" s="6"/>
    </row>
    <row r="28" spans="1:5" x14ac:dyDescent="0.35">
      <c r="A28">
        <v>40</v>
      </c>
      <c r="B28" t="s">
        <v>47</v>
      </c>
      <c r="D28" s="13" t="s">
        <v>162</v>
      </c>
      <c r="E28" s="6" t="str">
        <f>VLOOKUP(D28,A3:B23,2,0)</f>
        <v>Hodge_Hill</v>
      </c>
    </row>
    <row r="29" spans="1:5" x14ac:dyDescent="0.35">
      <c r="A29">
        <v>49</v>
      </c>
      <c r="B29" s="6" t="s">
        <v>2</v>
      </c>
      <c r="E29" s="6"/>
    </row>
    <row r="30" spans="1:5" x14ac:dyDescent="0.35">
      <c r="A30">
        <v>99</v>
      </c>
      <c r="B30" s="6" t="s">
        <v>90</v>
      </c>
      <c r="E30" s="6"/>
    </row>
    <row r="31" spans="1:5" x14ac:dyDescent="0.35">
      <c r="A31">
        <v>53</v>
      </c>
      <c r="B31" s="6" t="s">
        <v>149</v>
      </c>
      <c r="E31" s="6"/>
    </row>
    <row r="32" spans="1:5" x14ac:dyDescent="0.35">
      <c r="A32">
        <v>79</v>
      </c>
      <c r="B32" s="6" t="s">
        <v>65</v>
      </c>
      <c r="E32" s="6"/>
    </row>
    <row r="33" spans="1:5" x14ac:dyDescent="0.35">
      <c r="A33">
        <v>80</v>
      </c>
      <c r="B33" s="6" t="s">
        <v>66</v>
      </c>
      <c r="E33" s="6"/>
    </row>
    <row r="34" spans="1:5" x14ac:dyDescent="0.35">
      <c r="A34">
        <v>81</v>
      </c>
      <c r="B34" s="6" t="s">
        <v>67</v>
      </c>
      <c r="E34" s="6"/>
    </row>
    <row r="35" spans="1:5" x14ac:dyDescent="0.35">
      <c r="A35">
        <v>82</v>
      </c>
      <c r="B35" s="6" t="s">
        <v>68</v>
      </c>
      <c r="E35" s="6"/>
    </row>
    <row r="36" spans="1:5" x14ac:dyDescent="0.35">
      <c r="A36">
        <v>83</v>
      </c>
      <c r="B36" s="6" t="s">
        <v>69</v>
      </c>
      <c r="E36" s="6"/>
    </row>
    <row r="37" spans="1:5" x14ac:dyDescent="0.35">
      <c r="A37">
        <v>84</v>
      </c>
      <c r="B37" s="6" t="s">
        <v>70</v>
      </c>
      <c r="E37" s="6"/>
    </row>
    <row r="38" spans="1:5" x14ac:dyDescent="0.35">
      <c r="A38">
        <v>85</v>
      </c>
      <c r="B38" s="6" t="s">
        <v>71</v>
      </c>
      <c r="E38" s="6"/>
    </row>
    <row r="39" spans="1:5" x14ac:dyDescent="0.35">
      <c r="A39">
        <v>86</v>
      </c>
      <c r="B39" s="6" t="s">
        <v>72</v>
      </c>
    </row>
    <row r="40" spans="1:5" x14ac:dyDescent="0.35">
      <c r="A40">
        <v>100</v>
      </c>
      <c r="B40" s="6" t="s">
        <v>98</v>
      </c>
    </row>
    <row r="41" spans="1:5" x14ac:dyDescent="0.35">
      <c r="A41">
        <v>104</v>
      </c>
      <c r="B41" t="s">
        <v>6</v>
      </c>
    </row>
    <row r="42" spans="1:5" x14ac:dyDescent="0.35">
      <c r="A42">
        <v>105</v>
      </c>
      <c r="B42" t="s">
        <v>7</v>
      </c>
    </row>
    <row r="43" spans="1:5" x14ac:dyDescent="0.35">
      <c r="A43">
        <v>106</v>
      </c>
      <c r="B43" t="s">
        <v>34</v>
      </c>
    </row>
    <row r="44" spans="1:5" x14ac:dyDescent="0.35">
      <c r="A44">
        <v>107</v>
      </c>
      <c r="B44" t="s">
        <v>8</v>
      </c>
    </row>
    <row r="45" spans="1:5" x14ac:dyDescent="0.35">
      <c r="A45">
        <v>109</v>
      </c>
      <c r="B45" t="s">
        <v>61</v>
      </c>
    </row>
    <row r="46" spans="1:5" x14ac:dyDescent="0.35">
      <c r="A46">
        <v>110</v>
      </c>
      <c r="B46" t="s">
        <v>13</v>
      </c>
    </row>
    <row r="47" spans="1:5" x14ac:dyDescent="0.35">
      <c r="A47">
        <v>118</v>
      </c>
      <c r="B47" t="s">
        <v>95</v>
      </c>
    </row>
    <row r="48" spans="1:5" x14ac:dyDescent="0.35">
      <c r="A48">
        <v>119</v>
      </c>
      <c r="B48" t="s">
        <v>134</v>
      </c>
    </row>
    <row r="49" spans="1:2" x14ac:dyDescent="0.35">
      <c r="A49">
        <v>125</v>
      </c>
      <c r="B49" t="s">
        <v>24</v>
      </c>
    </row>
    <row r="50" spans="1:2" x14ac:dyDescent="0.35">
      <c r="A50">
        <v>131</v>
      </c>
      <c r="B50" t="s">
        <v>26</v>
      </c>
    </row>
    <row r="51" spans="1:2" x14ac:dyDescent="0.35">
      <c r="A51">
        <v>132</v>
      </c>
      <c r="B51" t="s">
        <v>88</v>
      </c>
    </row>
    <row r="52" spans="1:2" x14ac:dyDescent="0.35">
      <c r="A52">
        <v>145</v>
      </c>
      <c r="B52" t="s">
        <v>123</v>
      </c>
    </row>
    <row r="53" spans="1:2" x14ac:dyDescent="0.35">
      <c r="A53">
        <v>146</v>
      </c>
      <c r="B53" t="s">
        <v>124</v>
      </c>
    </row>
    <row r="54" spans="1:2" x14ac:dyDescent="0.35">
      <c r="A54">
        <v>147</v>
      </c>
      <c r="B54" t="s">
        <v>126</v>
      </c>
    </row>
    <row r="55" spans="1:2" x14ac:dyDescent="0.35">
      <c r="A55">
        <v>148</v>
      </c>
      <c r="B55" t="s">
        <v>125</v>
      </c>
    </row>
    <row r="56" spans="1:2" x14ac:dyDescent="0.35">
      <c r="A56">
        <v>149</v>
      </c>
      <c r="B56" t="s">
        <v>127</v>
      </c>
    </row>
    <row r="57" spans="1:2" x14ac:dyDescent="0.35">
      <c r="A57">
        <v>150</v>
      </c>
      <c r="B57" t="s">
        <v>128</v>
      </c>
    </row>
    <row r="58" spans="1:2" x14ac:dyDescent="0.35">
      <c r="A58">
        <v>153</v>
      </c>
      <c r="B58" t="s">
        <v>143</v>
      </c>
    </row>
    <row r="59" spans="1:2" x14ac:dyDescent="0.35">
      <c r="A59">
        <v>154</v>
      </c>
      <c r="B59" t="s">
        <v>141</v>
      </c>
    </row>
    <row r="60" spans="1:2" x14ac:dyDescent="0.35">
      <c r="A60">
        <v>160</v>
      </c>
      <c r="B60" t="s">
        <v>162</v>
      </c>
    </row>
    <row r="61" spans="1:2" x14ac:dyDescent="0.35">
      <c r="A61">
        <v>161</v>
      </c>
      <c r="B61" t="s">
        <v>165</v>
      </c>
    </row>
    <row r="62" spans="1:2" x14ac:dyDescent="0.35">
      <c r="A62">
        <v>157</v>
      </c>
      <c r="B62" t="s">
        <v>152</v>
      </c>
    </row>
    <row r="63" spans="1:2" x14ac:dyDescent="0.35">
      <c r="A63">
        <v>122</v>
      </c>
      <c r="B63" t="s">
        <v>99</v>
      </c>
    </row>
    <row r="64" spans="1:2" x14ac:dyDescent="0.35">
      <c r="A64">
        <v>158</v>
      </c>
      <c r="B64" t="s">
        <v>153</v>
      </c>
    </row>
    <row r="65" spans="1:2" x14ac:dyDescent="0.35">
      <c r="A65">
        <v>162</v>
      </c>
      <c r="B65" t="s">
        <v>170</v>
      </c>
    </row>
    <row r="66" spans="1:2" x14ac:dyDescent="0.35">
      <c r="A66">
        <v>163</v>
      </c>
      <c r="B66" t="s">
        <v>171</v>
      </c>
    </row>
    <row r="67" spans="1:2" x14ac:dyDescent="0.35">
      <c r="A67">
        <v>164</v>
      </c>
      <c r="B67" t="s">
        <v>172</v>
      </c>
    </row>
    <row r="68" spans="1:2" x14ac:dyDescent="0.35">
      <c r="A68">
        <v>165</v>
      </c>
      <c r="B68" t="s">
        <v>178</v>
      </c>
    </row>
    <row r="69" spans="1:2" x14ac:dyDescent="0.35">
      <c r="A69">
        <v>166</v>
      </c>
      <c r="B69" t="s">
        <v>179</v>
      </c>
    </row>
    <row r="70" spans="1:2" x14ac:dyDescent="0.35">
      <c r="A70">
        <v>167</v>
      </c>
      <c r="B70" t="s">
        <v>180</v>
      </c>
    </row>
    <row r="71" spans="1:2" x14ac:dyDescent="0.35">
      <c r="A71" s="2" t="s">
        <v>132</v>
      </c>
    </row>
    <row r="72" spans="1:2" x14ac:dyDescent="0.35">
      <c r="A72" s="2" t="s">
        <v>35</v>
      </c>
    </row>
    <row r="73" spans="1:2" x14ac:dyDescent="0.35">
      <c r="A73" s="2" t="s">
        <v>36</v>
      </c>
    </row>
    <row r="74" spans="1:2" x14ac:dyDescent="0.35">
      <c r="A74" s="2" t="s">
        <v>37</v>
      </c>
    </row>
    <row r="75" spans="1:2" x14ac:dyDescent="0.35">
      <c r="A75" s="2" t="s">
        <v>38</v>
      </c>
    </row>
    <row r="76" spans="1:2" x14ac:dyDescent="0.35">
      <c r="A76" s="2" t="s">
        <v>39</v>
      </c>
    </row>
    <row r="77" spans="1:2" x14ac:dyDescent="0.35">
      <c r="A77" s="2" t="s">
        <v>40</v>
      </c>
    </row>
    <row r="78" spans="1:2" x14ac:dyDescent="0.35">
      <c r="A78" s="2" t="s">
        <v>41</v>
      </c>
    </row>
    <row r="79" spans="1:2" x14ac:dyDescent="0.35">
      <c r="A79" s="2" t="s">
        <v>42</v>
      </c>
    </row>
    <row r="80" spans="1:2" x14ac:dyDescent="0.35">
      <c r="A80" s="2" t="s">
        <v>43</v>
      </c>
    </row>
    <row r="81" spans="1:3" x14ac:dyDescent="0.35">
      <c r="A81" s="2" t="s">
        <v>44</v>
      </c>
    </row>
    <row r="82" spans="1:3" x14ac:dyDescent="0.35">
      <c r="A82" s="2" t="s">
        <v>45</v>
      </c>
    </row>
    <row r="83" spans="1:3" x14ac:dyDescent="0.35">
      <c r="A83" s="2" t="s">
        <v>46</v>
      </c>
    </row>
    <row r="84" spans="1:3" x14ac:dyDescent="0.35">
      <c r="A84" s="2"/>
      <c r="C84" s="34">
        <v>0</v>
      </c>
    </row>
    <row r="85" spans="1:3" x14ac:dyDescent="0.35">
      <c r="A85" s="15"/>
      <c r="C85" s="34">
        <f t="shared" ref="C85:C125" si="0">C84+TIME(0,5,0)</f>
        <v>3.472222222222222E-3</v>
      </c>
    </row>
    <row r="86" spans="1:3" x14ac:dyDescent="0.35">
      <c r="A86" s="15"/>
      <c r="C86" s="34">
        <f t="shared" si="0"/>
        <v>6.9444444444444441E-3</v>
      </c>
    </row>
    <row r="87" spans="1:3" x14ac:dyDescent="0.35">
      <c r="A87" s="15"/>
      <c r="C87" s="34">
        <f t="shared" si="0"/>
        <v>1.0416666666666666E-2</v>
      </c>
    </row>
    <row r="88" spans="1:3" x14ac:dyDescent="0.35">
      <c r="A88" s="2"/>
      <c r="C88" s="34">
        <f t="shared" si="0"/>
        <v>1.3888888888888888E-2</v>
      </c>
    </row>
    <row r="89" spans="1:3" x14ac:dyDescent="0.35">
      <c r="A89" s="29">
        <v>0</v>
      </c>
      <c r="C89" s="34">
        <f t="shared" si="0"/>
        <v>1.7361111111111112E-2</v>
      </c>
    </row>
    <row r="90" spans="1:3" x14ac:dyDescent="0.35">
      <c r="A90" s="29">
        <f>A89+TIME(0,5,0)</f>
        <v>3.472222222222222E-3</v>
      </c>
      <c r="C90" s="34">
        <f t="shared" si="0"/>
        <v>2.0833333333333336E-2</v>
      </c>
    </row>
    <row r="91" spans="1:3" x14ac:dyDescent="0.35">
      <c r="A91" s="29">
        <f t="shared" ref="A91:A125" si="1">A90+TIME(0,5,0)</f>
        <v>6.9444444444444441E-3</v>
      </c>
      <c r="C91" s="34">
        <f t="shared" si="0"/>
        <v>2.4305555555555559E-2</v>
      </c>
    </row>
    <row r="92" spans="1:3" x14ac:dyDescent="0.35">
      <c r="A92" s="29">
        <f t="shared" si="1"/>
        <v>1.0416666666666666E-2</v>
      </c>
      <c r="C92" s="34">
        <f t="shared" si="0"/>
        <v>2.7777777777777783E-2</v>
      </c>
    </row>
    <row r="93" spans="1:3" x14ac:dyDescent="0.35">
      <c r="A93" s="29">
        <f t="shared" si="1"/>
        <v>1.3888888888888888E-2</v>
      </c>
      <c r="B93" s="14"/>
      <c r="C93" s="34">
        <f t="shared" si="0"/>
        <v>3.1250000000000007E-2</v>
      </c>
    </row>
    <row r="94" spans="1:3" x14ac:dyDescent="0.35">
      <c r="A94" s="29">
        <f t="shared" si="1"/>
        <v>1.7361111111111112E-2</v>
      </c>
      <c r="B94" s="14"/>
      <c r="C94" s="34">
        <f t="shared" si="0"/>
        <v>3.4722222222222231E-2</v>
      </c>
    </row>
    <row r="95" spans="1:3" x14ac:dyDescent="0.35">
      <c r="A95" s="29">
        <f t="shared" si="1"/>
        <v>2.0833333333333336E-2</v>
      </c>
      <c r="B95" s="14"/>
      <c r="C95" s="34">
        <f t="shared" si="0"/>
        <v>3.8194444444444454E-2</v>
      </c>
    </row>
    <row r="96" spans="1:3" x14ac:dyDescent="0.35">
      <c r="A96" s="29">
        <f t="shared" si="1"/>
        <v>2.4305555555555559E-2</v>
      </c>
      <c r="B96" s="14"/>
      <c r="C96" s="34">
        <f t="shared" si="0"/>
        <v>4.1666666666666678E-2</v>
      </c>
    </row>
    <row r="97" spans="1:3" x14ac:dyDescent="0.35">
      <c r="A97" s="29">
        <f t="shared" si="1"/>
        <v>2.7777777777777783E-2</v>
      </c>
      <c r="B97" s="14"/>
      <c r="C97" s="34">
        <f t="shared" si="0"/>
        <v>4.5138888888888902E-2</v>
      </c>
    </row>
    <row r="98" spans="1:3" x14ac:dyDescent="0.35">
      <c r="A98" s="29">
        <f t="shared" si="1"/>
        <v>3.1250000000000007E-2</v>
      </c>
      <c r="B98" s="14"/>
      <c r="C98" s="34">
        <f t="shared" si="0"/>
        <v>4.8611111111111126E-2</v>
      </c>
    </row>
    <row r="99" spans="1:3" x14ac:dyDescent="0.35">
      <c r="A99" s="29">
        <f t="shared" si="1"/>
        <v>3.4722222222222231E-2</v>
      </c>
      <c r="B99" s="14"/>
      <c r="C99" s="34">
        <f t="shared" si="0"/>
        <v>5.208333333333335E-2</v>
      </c>
    </row>
    <row r="100" spans="1:3" x14ac:dyDescent="0.35">
      <c r="A100" s="29">
        <f t="shared" si="1"/>
        <v>3.8194444444444454E-2</v>
      </c>
      <c r="B100" s="14"/>
      <c r="C100" s="34">
        <f t="shared" si="0"/>
        <v>5.5555555555555573E-2</v>
      </c>
    </row>
    <row r="101" spans="1:3" x14ac:dyDescent="0.35">
      <c r="A101" s="29">
        <f t="shared" si="1"/>
        <v>4.1666666666666678E-2</v>
      </c>
      <c r="B101" s="29"/>
      <c r="C101" s="34">
        <f t="shared" si="0"/>
        <v>5.9027777777777797E-2</v>
      </c>
    </row>
    <row r="102" spans="1:3" x14ac:dyDescent="0.35">
      <c r="A102" s="29">
        <f t="shared" si="1"/>
        <v>4.5138888888888902E-2</v>
      </c>
      <c r="B102" s="14"/>
      <c r="C102" s="34">
        <f t="shared" si="0"/>
        <v>6.2500000000000014E-2</v>
      </c>
    </row>
    <row r="103" spans="1:3" x14ac:dyDescent="0.35">
      <c r="A103" s="29">
        <f t="shared" si="1"/>
        <v>4.8611111111111126E-2</v>
      </c>
      <c r="B103" s="14"/>
      <c r="C103" s="34">
        <f t="shared" si="0"/>
        <v>6.5972222222222238E-2</v>
      </c>
    </row>
    <row r="104" spans="1:3" x14ac:dyDescent="0.35">
      <c r="A104" s="29">
        <f t="shared" si="1"/>
        <v>5.208333333333335E-2</v>
      </c>
      <c r="B104" s="14"/>
      <c r="C104" s="34">
        <f t="shared" si="0"/>
        <v>6.9444444444444461E-2</v>
      </c>
    </row>
    <row r="105" spans="1:3" x14ac:dyDescent="0.35">
      <c r="A105" s="29">
        <f t="shared" si="1"/>
        <v>5.5555555555555573E-2</v>
      </c>
      <c r="B105" s="14"/>
      <c r="C105" s="34">
        <f t="shared" si="0"/>
        <v>7.2916666666666685E-2</v>
      </c>
    </row>
    <row r="106" spans="1:3" x14ac:dyDescent="0.35">
      <c r="A106" s="29">
        <f t="shared" si="1"/>
        <v>5.9027777777777797E-2</v>
      </c>
      <c r="B106" s="14"/>
      <c r="C106" s="34">
        <f t="shared" si="0"/>
        <v>7.6388888888888909E-2</v>
      </c>
    </row>
    <row r="107" spans="1:3" x14ac:dyDescent="0.35">
      <c r="A107" s="29">
        <f t="shared" si="1"/>
        <v>6.2500000000000014E-2</v>
      </c>
      <c r="B107" s="14"/>
      <c r="C107" s="34">
        <f t="shared" si="0"/>
        <v>7.9861111111111133E-2</v>
      </c>
    </row>
    <row r="108" spans="1:3" x14ac:dyDescent="0.35">
      <c r="A108" s="29">
        <f t="shared" si="1"/>
        <v>6.5972222222222238E-2</v>
      </c>
      <c r="B108" s="14"/>
      <c r="C108" s="34">
        <f t="shared" si="0"/>
        <v>8.3333333333333356E-2</v>
      </c>
    </row>
    <row r="109" spans="1:3" x14ac:dyDescent="0.35">
      <c r="A109" s="29">
        <f t="shared" si="1"/>
        <v>6.9444444444444461E-2</v>
      </c>
      <c r="B109" s="14"/>
      <c r="C109" s="34">
        <f t="shared" si="0"/>
        <v>8.680555555555558E-2</v>
      </c>
    </row>
    <row r="110" spans="1:3" x14ac:dyDescent="0.35">
      <c r="A110" s="29">
        <f t="shared" si="1"/>
        <v>7.2916666666666685E-2</v>
      </c>
      <c r="B110" s="14"/>
      <c r="C110" s="34">
        <f t="shared" si="0"/>
        <v>9.0277777777777804E-2</v>
      </c>
    </row>
    <row r="111" spans="1:3" x14ac:dyDescent="0.35">
      <c r="A111" s="29">
        <f t="shared" si="1"/>
        <v>7.6388888888888909E-2</v>
      </c>
      <c r="B111" s="14"/>
      <c r="C111" s="34">
        <f t="shared" si="0"/>
        <v>9.3750000000000028E-2</v>
      </c>
    </row>
    <row r="112" spans="1:3" x14ac:dyDescent="0.35">
      <c r="A112" s="29">
        <f t="shared" si="1"/>
        <v>7.9861111111111133E-2</v>
      </c>
      <c r="B112" s="14"/>
      <c r="C112" s="34">
        <f t="shared" si="0"/>
        <v>9.7222222222222252E-2</v>
      </c>
    </row>
    <row r="113" spans="1:3" x14ac:dyDescent="0.35">
      <c r="A113" s="29">
        <f t="shared" si="1"/>
        <v>8.3333333333333356E-2</v>
      </c>
      <c r="B113" s="14"/>
      <c r="C113" s="34">
        <f t="shared" si="0"/>
        <v>0.10069444444444448</v>
      </c>
    </row>
    <row r="114" spans="1:3" x14ac:dyDescent="0.35">
      <c r="A114" s="29">
        <f t="shared" si="1"/>
        <v>8.680555555555558E-2</v>
      </c>
      <c r="B114" s="14"/>
      <c r="C114" s="34">
        <f t="shared" si="0"/>
        <v>0.1041666666666667</v>
      </c>
    </row>
    <row r="115" spans="1:3" x14ac:dyDescent="0.35">
      <c r="A115" s="29">
        <f t="shared" si="1"/>
        <v>9.0277777777777804E-2</v>
      </c>
      <c r="B115" s="14"/>
      <c r="C115" s="34">
        <f t="shared" si="0"/>
        <v>0.10763888888888892</v>
      </c>
    </row>
    <row r="116" spans="1:3" x14ac:dyDescent="0.35">
      <c r="A116" s="29">
        <f t="shared" si="1"/>
        <v>9.3750000000000028E-2</v>
      </c>
      <c r="B116" s="14"/>
      <c r="C116" s="34">
        <f t="shared" si="0"/>
        <v>0.11111111111111115</v>
      </c>
    </row>
    <row r="117" spans="1:3" x14ac:dyDescent="0.35">
      <c r="A117" s="29">
        <f t="shared" si="1"/>
        <v>9.7222222222222252E-2</v>
      </c>
      <c r="B117" s="28"/>
      <c r="C117" s="34">
        <f t="shared" si="0"/>
        <v>0.11458333333333337</v>
      </c>
    </row>
    <row r="118" spans="1:3" x14ac:dyDescent="0.35">
      <c r="A118" s="29">
        <f t="shared" si="1"/>
        <v>0.10069444444444448</v>
      </c>
      <c r="B118" s="14"/>
      <c r="C118" s="34">
        <f t="shared" si="0"/>
        <v>0.11805555555555559</v>
      </c>
    </row>
    <row r="119" spans="1:3" x14ac:dyDescent="0.35">
      <c r="A119" s="29">
        <f t="shared" si="1"/>
        <v>0.1041666666666667</v>
      </c>
      <c r="B119" s="14"/>
      <c r="C119" s="34">
        <f t="shared" si="0"/>
        <v>0.12152777777777782</v>
      </c>
    </row>
    <row r="120" spans="1:3" x14ac:dyDescent="0.35">
      <c r="A120" s="29">
        <f t="shared" si="1"/>
        <v>0.10763888888888892</v>
      </c>
      <c r="B120" s="14"/>
      <c r="C120" s="34">
        <f t="shared" si="0"/>
        <v>0.12500000000000003</v>
      </c>
    </row>
    <row r="121" spans="1:3" x14ac:dyDescent="0.35">
      <c r="A121" s="29">
        <f t="shared" si="1"/>
        <v>0.11111111111111115</v>
      </c>
      <c r="B121" s="14"/>
      <c r="C121" s="34">
        <f t="shared" si="0"/>
        <v>0.12847222222222224</v>
      </c>
    </row>
    <row r="122" spans="1:3" x14ac:dyDescent="0.35">
      <c r="A122" s="29">
        <f t="shared" si="1"/>
        <v>0.11458333333333337</v>
      </c>
      <c r="B122" s="14"/>
      <c r="C122" s="34">
        <f t="shared" si="0"/>
        <v>0.13194444444444445</v>
      </c>
    </row>
    <row r="123" spans="1:3" x14ac:dyDescent="0.35">
      <c r="A123" s="29">
        <f t="shared" si="1"/>
        <v>0.11805555555555559</v>
      </c>
      <c r="B123" s="14"/>
      <c r="C123" s="34">
        <f t="shared" si="0"/>
        <v>0.13541666666666666</v>
      </c>
    </row>
    <row r="124" spans="1:3" x14ac:dyDescent="0.35">
      <c r="A124" s="29">
        <f t="shared" si="1"/>
        <v>0.12152777777777782</v>
      </c>
      <c r="B124" s="14"/>
      <c r="C124" s="34">
        <f t="shared" si="0"/>
        <v>0.13888888888888887</v>
      </c>
    </row>
    <row r="125" spans="1:3" x14ac:dyDescent="0.35">
      <c r="A125" s="29">
        <f t="shared" si="1"/>
        <v>0.12500000000000003</v>
      </c>
      <c r="B125" s="14"/>
      <c r="C125" s="34">
        <f t="shared" si="0"/>
        <v>0.14236111111111108</v>
      </c>
    </row>
    <row r="126" spans="1:3" x14ac:dyDescent="0.35">
      <c r="A126" s="21"/>
      <c r="B126" s="14"/>
      <c r="C126" s="34">
        <f t="shared" ref="C126:C155" si="2">C125+TIME(0,5,0)</f>
        <v>0.14583333333333329</v>
      </c>
    </row>
    <row r="127" spans="1:3" x14ac:dyDescent="0.35">
      <c r="A127" s="21"/>
      <c r="B127" s="14"/>
      <c r="C127" s="34">
        <f t="shared" si="2"/>
        <v>0.1493055555555555</v>
      </c>
    </row>
    <row r="128" spans="1:3" x14ac:dyDescent="0.35">
      <c r="A128" s="21"/>
      <c r="B128" s="14"/>
      <c r="C128" s="34">
        <f t="shared" si="2"/>
        <v>0.15277777777777771</v>
      </c>
    </row>
    <row r="129" spans="1:3" x14ac:dyDescent="0.35">
      <c r="A129" s="21"/>
      <c r="B129" s="14"/>
      <c r="C129" s="34">
        <f t="shared" si="2"/>
        <v>0.15624999999999992</v>
      </c>
    </row>
    <row r="130" spans="1:3" x14ac:dyDescent="0.35">
      <c r="A130" s="21"/>
      <c r="B130" s="14"/>
      <c r="C130" s="34">
        <f t="shared" si="2"/>
        <v>0.15972222222222213</v>
      </c>
    </row>
    <row r="131" spans="1:3" x14ac:dyDescent="0.35">
      <c r="A131" s="21"/>
      <c r="B131" s="14"/>
      <c r="C131" s="34">
        <f t="shared" si="2"/>
        <v>0.16319444444444434</v>
      </c>
    </row>
    <row r="132" spans="1:3" x14ac:dyDescent="0.35">
      <c r="A132" s="21"/>
      <c r="B132" s="14"/>
      <c r="C132" s="34">
        <f t="shared" si="2"/>
        <v>0.16666666666666655</v>
      </c>
    </row>
    <row r="133" spans="1:3" x14ac:dyDescent="0.35">
      <c r="A133" s="21"/>
      <c r="B133" s="14"/>
      <c r="C133" s="34">
        <f t="shared" si="2"/>
        <v>0.17013888888888876</v>
      </c>
    </row>
    <row r="134" spans="1:3" x14ac:dyDescent="0.35">
      <c r="A134" s="21"/>
      <c r="B134" s="14"/>
      <c r="C134" s="34">
        <f t="shared" si="2"/>
        <v>0.17361111111111097</v>
      </c>
    </row>
    <row r="135" spans="1:3" x14ac:dyDescent="0.35">
      <c r="A135" s="21"/>
      <c r="B135" s="14"/>
      <c r="C135" s="34">
        <f t="shared" si="2"/>
        <v>0.17708333333333318</v>
      </c>
    </row>
    <row r="136" spans="1:3" x14ac:dyDescent="0.35">
      <c r="A136" s="21"/>
      <c r="B136" s="14"/>
      <c r="C136" s="34">
        <f t="shared" si="2"/>
        <v>0.18055555555555539</v>
      </c>
    </row>
    <row r="137" spans="1:3" x14ac:dyDescent="0.35">
      <c r="A137" s="21"/>
      <c r="B137" s="14"/>
      <c r="C137" s="34">
        <f t="shared" si="2"/>
        <v>0.1840277777777776</v>
      </c>
    </row>
    <row r="138" spans="1:3" x14ac:dyDescent="0.35">
      <c r="A138" s="21"/>
      <c r="B138" s="14"/>
      <c r="C138" s="34">
        <f t="shared" si="2"/>
        <v>0.18749999999999981</v>
      </c>
    </row>
    <row r="139" spans="1:3" x14ac:dyDescent="0.35">
      <c r="A139" s="21"/>
      <c r="B139" s="14"/>
      <c r="C139" s="34">
        <f t="shared" si="2"/>
        <v>0.19097222222222202</v>
      </c>
    </row>
    <row r="140" spans="1:3" x14ac:dyDescent="0.35">
      <c r="A140" s="21"/>
      <c r="B140" s="14"/>
      <c r="C140" s="34">
        <f t="shared" si="2"/>
        <v>0.19444444444444423</v>
      </c>
    </row>
    <row r="141" spans="1:3" x14ac:dyDescent="0.35">
      <c r="A141" s="21"/>
      <c r="B141" s="14"/>
      <c r="C141" s="34">
        <f t="shared" si="2"/>
        <v>0.19791666666666644</v>
      </c>
    </row>
    <row r="142" spans="1:3" x14ac:dyDescent="0.35">
      <c r="A142" s="21"/>
      <c r="B142" s="14"/>
      <c r="C142" s="34">
        <f t="shared" si="2"/>
        <v>0.20138888888888865</v>
      </c>
    </row>
    <row r="143" spans="1:3" x14ac:dyDescent="0.35">
      <c r="A143" s="21"/>
      <c r="B143" s="14"/>
      <c r="C143" s="34">
        <f t="shared" si="2"/>
        <v>0.20486111111111086</v>
      </c>
    </row>
    <row r="144" spans="1:3" x14ac:dyDescent="0.35">
      <c r="A144" s="21"/>
      <c r="B144" s="14"/>
      <c r="C144" s="34">
        <f t="shared" si="2"/>
        <v>0.20833333333333307</v>
      </c>
    </row>
    <row r="145" spans="1:3" x14ac:dyDescent="0.35">
      <c r="A145" s="21"/>
      <c r="B145" s="14"/>
      <c r="C145" s="34">
        <f t="shared" si="2"/>
        <v>0.21180555555555527</v>
      </c>
    </row>
    <row r="146" spans="1:3" x14ac:dyDescent="0.35">
      <c r="A146" s="21"/>
      <c r="B146" s="14"/>
      <c r="C146" s="34">
        <f t="shared" si="2"/>
        <v>0.21527777777777748</v>
      </c>
    </row>
    <row r="147" spans="1:3" x14ac:dyDescent="0.35">
      <c r="A147" s="21"/>
      <c r="B147" s="14"/>
      <c r="C147" s="34">
        <f t="shared" si="2"/>
        <v>0.21874999999999969</v>
      </c>
    </row>
    <row r="148" spans="1:3" x14ac:dyDescent="0.35">
      <c r="A148" s="21"/>
      <c r="B148" s="14"/>
      <c r="C148" s="34">
        <f t="shared" si="2"/>
        <v>0.2222222222222219</v>
      </c>
    </row>
    <row r="149" spans="1:3" x14ac:dyDescent="0.35">
      <c r="A149" s="21"/>
      <c r="B149" s="14"/>
      <c r="C149" s="34">
        <f t="shared" si="2"/>
        <v>0.22569444444444411</v>
      </c>
    </row>
    <row r="150" spans="1:3" x14ac:dyDescent="0.35">
      <c r="A150" s="21"/>
      <c r="B150" s="14"/>
      <c r="C150" s="34">
        <f t="shared" si="2"/>
        <v>0.22916666666666632</v>
      </c>
    </row>
    <row r="151" spans="1:3" x14ac:dyDescent="0.35">
      <c r="A151" s="21"/>
      <c r="B151" s="14"/>
      <c r="C151" s="34">
        <f t="shared" si="2"/>
        <v>0.23263888888888853</v>
      </c>
    </row>
    <row r="152" spans="1:3" x14ac:dyDescent="0.35">
      <c r="A152" s="21"/>
      <c r="B152" s="14"/>
      <c r="C152" s="34">
        <f t="shared" si="2"/>
        <v>0.23611111111111074</v>
      </c>
    </row>
    <row r="153" spans="1:3" x14ac:dyDescent="0.35">
      <c r="A153" s="21"/>
      <c r="B153" s="14"/>
      <c r="C153" s="34">
        <f t="shared" si="2"/>
        <v>0.23958333333333295</v>
      </c>
    </row>
    <row r="154" spans="1:3" x14ac:dyDescent="0.35">
      <c r="A154" s="21"/>
      <c r="B154" s="14"/>
      <c r="C154" s="34">
        <f t="shared" si="2"/>
        <v>0.24305555555555516</v>
      </c>
    </row>
    <row r="155" spans="1:3" x14ac:dyDescent="0.35">
      <c r="A155" s="21"/>
      <c r="B155" s="14"/>
      <c r="C155" s="34">
        <f t="shared" si="2"/>
        <v>0.24652777777777737</v>
      </c>
    </row>
    <row r="156" spans="1:3" x14ac:dyDescent="0.35">
      <c r="A156" s="21"/>
      <c r="B156" s="14"/>
      <c r="C156" s="34">
        <v>0.25</v>
      </c>
    </row>
    <row r="157" spans="1:3" x14ac:dyDescent="0.35">
      <c r="A157" s="21"/>
      <c r="B157" s="14"/>
      <c r="C157" s="34">
        <f>C156+TIME(0,5,0)</f>
        <v>0.25347222222222221</v>
      </c>
    </row>
    <row r="158" spans="1:3" x14ac:dyDescent="0.35">
      <c r="A158" s="21"/>
      <c r="B158" s="14"/>
      <c r="C158" s="34">
        <f t="shared" ref="C158:C221" si="3">C157+TIME(0,5,0)</f>
        <v>0.25694444444444442</v>
      </c>
    </row>
    <row r="159" spans="1:3" x14ac:dyDescent="0.35">
      <c r="A159" s="21"/>
      <c r="B159" s="14"/>
      <c r="C159" s="34">
        <f t="shared" si="3"/>
        <v>0.26041666666666663</v>
      </c>
    </row>
    <row r="160" spans="1:3" x14ac:dyDescent="0.35">
      <c r="A160" s="21"/>
      <c r="B160" s="14"/>
      <c r="C160" s="34">
        <f t="shared" si="3"/>
        <v>0.26388888888888884</v>
      </c>
    </row>
    <row r="161" spans="1:3" x14ac:dyDescent="0.35">
      <c r="A161" s="21"/>
      <c r="B161" s="14"/>
      <c r="C161" s="34">
        <f t="shared" si="3"/>
        <v>0.26736111111111105</v>
      </c>
    </row>
    <row r="162" spans="1:3" x14ac:dyDescent="0.35">
      <c r="A162" s="21"/>
      <c r="B162" s="14"/>
      <c r="C162" s="34">
        <f t="shared" si="3"/>
        <v>0.27083333333333326</v>
      </c>
    </row>
    <row r="163" spans="1:3" x14ac:dyDescent="0.35">
      <c r="A163" s="21"/>
      <c r="B163" s="14"/>
      <c r="C163" s="34">
        <f t="shared" si="3"/>
        <v>0.27430555555555547</v>
      </c>
    </row>
    <row r="164" spans="1:3" x14ac:dyDescent="0.35">
      <c r="A164" s="21"/>
      <c r="B164" s="14"/>
      <c r="C164" s="34">
        <f t="shared" si="3"/>
        <v>0.27777777777777768</v>
      </c>
    </row>
    <row r="165" spans="1:3" x14ac:dyDescent="0.35">
      <c r="A165" s="21"/>
      <c r="B165" s="14"/>
      <c r="C165" s="34">
        <f t="shared" si="3"/>
        <v>0.28124999999999989</v>
      </c>
    </row>
    <row r="166" spans="1:3" x14ac:dyDescent="0.35">
      <c r="A166" s="21"/>
      <c r="B166" s="14"/>
      <c r="C166" s="34">
        <f t="shared" si="3"/>
        <v>0.2847222222222221</v>
      </c>
    </row>
    <row r="167" spans="1:3" x14ac:dyDescent="0.35">
      <c r="A167" s="21"/>
      <c r="B167" s="14"/>
      <c r="C167" s="34">
        <f t="shared" si="3"/>
        <v>0.28819444444444431</v>
      </c>
    </row>
    <row r="168" spans="1:3" x14ac:dyDescent="0.35">
      <c r="A168" s="21"/>
      <c r="B168" s="14"/>
      <c r="C168" s="34">
        <f t="shared" si="3"/>
        <v>0.29166666666666652</v>
      </c>
    </row>
    <row r="169" spans="1:3" x14ac:dyDescent="0.35">
      <c r="A169" s="21"/>
      <c r="B169" s="14"/>
      <c r="C169" s="34">
        <f t="shared" si="3"/>
        <v>0.29513888888888873</v>
      </c>
    </row>
    <row r="170" spans="1:3" x14ac:dyDescent="0.35">
      <c r="A170" s="21"/>
      <c r="B170" s="14"/>
      <c r="C170" s="34">
        <f t="shared" si="3"/>
        <v>0.29861111111111094</v>
      </c>
    </row>
    <row r="171" spans="1:3" x14ac:dyDescent="0.35">
      <c r="A171" s="21"/>
      <c r="B171" s="14"/>
      <c r="C171" s="34">
        <f t="shared" si="3"/>
        <v>0.30208333333333315</v>
      </c>
    </row>
    <row r="172" spans="1:3" x14ac:dyDescent="0.35">
      <c r="A172" s="21"/>
      <c r="B172" s="14"/>
      <c r="C172" s="34">
        <f t="shared" si="3"/>
        <v>0.30555555555555536</v>
      </c>
    </row>
    <row r="173" spans="1:3" x14ac:dyDescent="0.35">
      <c r="A173" s="21"/>
      <c r="B173" s="14"/>
      <c r="C173" s="34">
        <f t="shared" si="3"/>
        <v>0.30902777777777757</v>
      </c>
    </row>
    <row r="174" spans="1:3" x14ac:dyDescent="0.35">
      <c r="A174" s="21"/>
      <c r="B174" s="14"/>
      <c r="C174" s="34">
        <f t="shared" si="3"/>
        <v>0.31249999999999978</v>
      </c>
    </row>
    <row r="175" spans="1:3" x14ac:dyDescent="0.35">
      <c r="A175" s="21"/>
      <c r="B175" s="14"/>
      <c r="C175" s="34">
        <f t="shared" si="3"/>
        <v>0.31597222222222199</v>
      </c>
    </row>
    <row r="176" spans="1:3" x14ac:dyDescent="0.35">
      <c r="A176" s="21"/>
      <c r="B176" s="14"/>
      <c r="C176" s="34">
        <f t="shared" si="3"/>
        <v>0.3194444444444442</v>
      </c>
    </row>
    <row r="177" spans="1:3" x14ac:dyDescent="0.35">
      <c r="A177" s="21"/>
      <c r="B177" s="14"/>
      <c r="C177" s="34">
        <f t="shared" si="3"/>
        <v>0.32291666666666641</v>
      </c>
    </row>
    <row r="178" spans="1:3" x14ac:dyDescent="0.35">
      <c r="A178" s="21"/>
      <c r="B178" s="14"/>
      <c r="C178" s="34">
        <f t="shared" si="3"/>
        <v>0.32638888888888862</v>
      </c>
    </row>
    <row r="179" spans="1:3" x14ac:dyDescent="0.35">
      <c r="A179" s="21"/>
      <c r="B179" s="14"/>
      <c r="C179" s="34">
        <f t="shared" si="3"/>
        <v>0.32986111111111083</v>
      </c>
    </row>
    <row r="180" spans="1:3" x14ac:dyDescent="0.35">
      <c r="A180" s="21"/>
      <c r="B180" s="14"/>
      <c r="C180" s="34">
        <f t="shared" si="3"/>
        <v>0.33333333333333304</v>
      </c>
    </row>
    <row r="181" spans="1:3" x14ac:dyDescent="0.35">
      <c r="A181" s="21"/>
      <c r="B181" s="14"/>
      <c r="C181" s="34">
        <f t="shared" si="3"/>
        <v>0.33680555555555525</v>
      </c>
    </row>
    <row r="182" spans="1:3" x14ac:dyDescent="0.35">
      <c r="A182" s="21"/>
      <c r="B182" s="14"/>
      <c r="C182" s="34">
        <f t="shared" si="3"/>
        <v>0.34027777777777746</v>
      </c>
    </row>
    <row r="183" spans="1:3" x14ac:dyDescent="0.35">
      <c r="A183" s="21"/>
      <c r="B183" s="14"/>
      <c r="C183" s="34">
        <f t="shared" si="3"/>
        <v>0.34374999999999967</v>
      </c>
    </row>
    <row r="184" spans="1:3" x14ac:dyDescent="0.35">
      <c r="A184" s="21"/>
      <c r="B184" s="14"/>
      <c r="C184" s="34">
        <f t="shared" si="3"/>
        <v>0.34722222222222188</v>
      </c>
    </row>
    <row r="185" spans="1:3" x14ac:dyDescent="0.35">
      <c r="A185" s="21"/>
      <c r="B185" s="14"/>
      <c r="C185" s="34">
        <f t="shared" si="3"/>
        <v>0.35069444444444409</v>
      </c>
    </row>
    <row r="186" spans="1:3" x14ac:dyDescent="0.35">
      <c r="A186" s="21"/>
      <c r="B186" s="14"/>
      <c r="C186" s="34">
        <f t="shared" si="3"/>
        <v>0.3541666666666663</v>
      </c>
    </row>
    <row r="187" spans="1:3" x14ac:dyDescent="0.35">
      <c r="A187" s="21"/>
      <c r="B187" s="14"/>
      <c r="C187" s="34">
        <f t="shared" si="3"/>
        <v>0.35763888888888851</v>
      </c>
    </row>
    <row r="188" spans="1:3" x14ac:dyDescent="0.35">
      <c r="A188" s="21"/>
      <c r="B188" s="14"/>
      <c r="C188" s="34">
        <f t="shared" si="3"/>
        <v>0.36111111111111072</v>
      </c>
    </row>
    <row r="189" spans="1:3" x14ac:dyDescent="0.35">
      <c r="A189" s="21"/>
      <c r="B189" s="14"/>
      <c r="C189" s="34">
        <f t="shared" si="3"/>
        <v>0.36458333333333293</v>
      </c>
    </row>
    <row r="190" spans="1:3" x14ac:dyDescent="0.35">
      <c r="A190" s="21"/>
      <c r="B190" s="14"/>
      <c r="C190" s="34">
        <f t="shared" si="3"/>
        <v>0.36805555555555514</v>
      </c>
    </row>
    <row r="191" spans="1:3" x14ac:dyDescent="0.35">
      <c r="A191" s="21"/>
      <c r="B191" s="14"/>
      <c r="C191" s="34">
        <f t="shared" si="3"/>
        <v>0.37152777777777735</v>
      </c>
    </row>
    <row r="192" spans="1:3" x14ac:dyDescent="0.35">
      <c r="A192" s="21"/>
      <c r="B192" s="14"/>
      <c r="C192" s="34">
        <f t="shared" si="3"/>
        <v>0.37499999999999956</v>
      </c>
    </row>
    <row r="193" spans="1:3" x14ac:dyDescent="0.35">
      <c r="A193" s="21"/>
      <c r="B193" s="14"/>
      <c r="C193" s="34">
        <f t="shared" si="3"/>
        <v>0.37847222222222177</v>
      </c>
    </row>
    <row r="194" spans="1:3" x14ac:dyDescent="0.35">
      <c r="A194" s="21"/>
      <c r="B194" s="14"/>
      <c r="C194" s="34">
        <f t="shared" si="3"/>
        <v>0.38194444444444398</v>
      </c>
    </row>
    <row r="195" spans="1:3" x14ac:dyDescent="0.35">
      <c r="A195" s="21"/>
      <c r="B195" s="14"/>
      <c r="C195" s="34">
        <f t="shared" si="3"/>
        <v>0.38541666666666619</v>
      </c>
    </row>
    <row r="196" spans="1:3" x14ac:dyDescent="0.35">
      <c r="A196" s="21"/>
      <c r="B196" s="14"/>
      <c r="C196" s="34">
        <f t="shared" si="3"/>
        <v>0.3888888888888884</v>
      </c>
    </row>
    <row r="197" spans="1:3" x14ac:dyDescent="0.35">
      <c r="A197" s="21"/>
      <c r="B197" s="14"/>
      <c r="C197" s="34">
        <f t="shared" si="3"/>
        <v>0.39236111111111061</v>
      </c>
    </row>
    <row r="198" spans="1:3" x14ac:dyDescent="0.35">
      <c r="A198" s="21"/>
      <c r="B198" s="14"/>
      <c r="C198" s="34">
        <f t="shared" si="3"/>
        <v>0.39583333333333282</v>
      </c>
    </row>
    <row r="199" spans="1:3" x14ac:dyDescent="0.35">
      <c r="A199" s="21"/>
      <c r="B199" s="14"/>
      <c r="C199" s="34">
        <f t="shared" si="3"/>
        <v>0.39930555555555503</v>
      </c>
    </row>
    <row r="200" spans="1:3" x14ac:dyDescent="0.35">
      <c r="A200" s="21"/>
      <c r="B200" s="14"/>
      <c r="C200" s="34">
        <f t="shared" si="3"/>
        <v>0.40277777777777724</v>
      </c>
    </row>
    <row r="201" spans="1:3" x14ac:dyDescent="0.35">
      <c r="A201" s="21"/>
      <c r="B201" s="14"/>
      <c r="C201" s="34">
        <f t="shared" si="3"/>
        <v>0.40624999999999944</v>
      </c>
    </row>
    <row r="202" spans="1:3" x14ac:dyDescent="0.35">
      <c r="A202" s="21"/>
      <c r="B202" s="14"/>
      <c r="C202" s="34">
        <f t="shared" si="3"/>
        <v>0.40972222222222165</v>
      </c>
    </row>
    <row r="203" spans="1:3" x14ac:dyDescent="0.35">
      <c r="A203" s="21"/>
      <c r="B203" s="14"/>
      <c r="C203" s="34">
        <f t="shared" si="3"/>
        <v>0.41319444444444386</v>
      </c>
    </row>
    <row r="204" spans="1:3" x14ac:dyDescent="0.35">
      <c r="A204" s="21"/>
      <c r="B204" s="14"/>
      <c r="C204" s="34">
        <f t="shared" si="3"/>
        <v>0.41666666666666607</v>
      </c>
    </row>
    <row r="205" spans="1:3" x14ac:dyDescent="0.35">
      <c r="A205" s="21"/>
      <c r="B205" s="14"/>
      <c r="C205" s="34">
        <f t="shared" si="3"/>
        <v>0.42013888888888828</v>
      </c>
    </row>
    <row r="206" spans="1:3" x14ac:dyDescent="0.35">
      <c r="A206" s="21"/>
      <c r="B206" s="14"/>
      <c r="C206" s="34">
        <f t="shared" si="3"/>
        <v>0.42361111111111049</v>
      </c>
    </row>
    <row r="207" spans="1:3" x14ac:dyDescent="0.35">
      <c r="A207" s="21"/>
      <c r="B207" s="14"/>
      <c r="C207" s="34">
        <f t="shared" si="3"/>
        <v>0.4270833333333327</v>
      </c>
    </row>
    <row r="208" spans="1:3" x14ac:dyDescent="0.35">
      <c r="A208" s="21"/>
      <c r="B208" s="14"/>
      <c r="C208" s="34">
        <f t="shared" si="3"/>
        <v>0.43055555555555491</v>
      </c>
    </row>
    <row r="209" spans="1:3" x14ac:dyDescent="0.35">
      <c r="A209" s="21"/>
      <c r="B209" s="14"/>
      <c r="C209" s="34">
        <f t="shared" si="3"/>
        <v>0.43402777777777712</v>
      </c>
    </row>
    <row r="210" spans="1:3" x14ac:dyDescent="0.35">
      <c r="A210" s="21"/>
      <c r="B210" s="14"/>
      <c r="C210" s="34">
        <f t="shared" si="3"/>
        <v>0.43749999999999933</v>
      </c>
    </row>
    <row r="211" spans="1:3" x14ac:dyDescent="0.35">
      <c r="A211" s="21"/>
      <c r="B211" s="14"/>
      <c r="C211" s="34">
        <f t="shared" si="3"/>
        <v>0.44097222222222154</v>
      </c>
    </row>
    <row r="212" spans="1:3" x14ac:dyDescent="0.35">
      <c r="A212" s="21"/>
      <c r="B212" s="14"/>
      <c r="C212" s="34">
        <f t="shared" si="3"/>
        <v>0.44444444444444375</v>
      </c>
    </row>
    <row r="213" spans="1:3" x14ac:dyDescent="0.35">
      <c r="A213" s="21"/>
      <c r="B213" s="14"/>
      <c r="C213" s="34">
        <f t="shared" si="3"/>
        <v>0.44791666666666596</v>
      </c>
    </row>
    <row r="214" spans="1:3" x14ac:dyDescent="0.35">
      <c r="A214" s="21"/>
      <c r="B214" s="14"/>
      <c r="C214" s="34">
        <f t="shared" si="3"/>
        <v>0.45138888888888817</v>
      </c>
    </row>
    <row r="215" spans="1:3" x14ac:dyDescent="0.35">
      <c r="A215" s="21"/>
      <c r="B215" s="14"/>
      <c r="C215" s="34">
        <f t="shared" si="3"/>
        <v>0.45486111111111038</v>
      </c>
    </row>
    <row r="216" spans="1:3" x14ac:dyDescent="0.35">
      <c r="A216" s="21"/>
      <c r="B216" s="14"/>
      <c r="C216" s="34">
        <f t="shared" si="3"/>
        <v>0.45833333333333259</v>
      </c>
    </row>
    <row r="217" spans="1:3" x14ac:dyDescent="0.35">
      <c r="A217" s="21"/>
      <c r="B217" s="14"/>
      <c r="C217" s="34">
        <f t="shared" si="3"/>
        <v>0.4618055555555548</v>
      </c>
    </row>
    <row r="218" spans="1:3" x14ac:dyDescent="0.35">
      <c r="A218" s="21"/>
      <c r="B218" s="14"/>
      <c r="C218" s="34">
        <f t="shared" si="3"/>
        <v>0.46527777777777701</v>
      </c>
    </row>
    <row r="219" spans="1:3" x14ac:dyDescent="0.35">
      <c r="A219" s="21"/>
      <c r="B219" s="14"/>
      <c r="C219" s="34">
        <f t="shared" si="3"/>
        <v>0.46874999999999922</v>
      </c>
    </row>
    <row r="220" spans="1:3" x14ac:dyDescent="0.35">
      <c r="A220" s="21"/>
      <c r="B220" s="14"/>
      <c r="C220" s="34">
        <f t="shared" si="3"/>
        <v>0.47222222222222143</v>
      </c>
    </row>
    <row r="221" spans="1:3" x14ac:dyDescent="0.35">
      <c r="A221" s="21"/>
      <c r="B221" s="14"/>
      <c r="C221" s="34">
        <f t="shared" si="3"/>
        <v>0.47569444444444364</v>
      </c>
    </row>
    <row r="222" spans="1:3" x14ac:dyDescent="0.35">
      <c r="A222" s="21"/>
      <c r="B222" s="14"/>
      <c r="C222" s="34">
        <f t="shared" ref="C222:C285" si="4">C221+TIME(0,5,0)</f>
        <v>0.47916666666666585</v>
      </c>
    </row>
    <row r="223" spans="1:3" x14ac:dyDescent="0.35">
      <c r="A223" s="21"/>
      <c r="B223" s="14"/>
      <c r="C223" s="34">
        <f t="shared" si="4"/>
        <v>0.48263888888888806</v>
      </c>
    </row>
    <row r="224" spans="1:3" x14ac:dyDescent="0.35">
      <c r="A224" s="21"/>
      <c r="B224" s="14"/>
      <c r="C224" s="34">
        <f t="shared" si="4"/>
        <v>0.48611111111111027</v>
      </c>
    </row>
    <row r="225" spans="1:3" x14ac:dyDescent="0.35">
      <c r="A225" s="21"/>
      <c r="B225" s="14"/>
      <c r="C225" s="34">
        <f t="shared" si="4"/>
        <v>0.48958333333333248</v>
      </c>
    </row>
    <row r="226" spans="1:3" x14ac:dyDescent="0.35">
      <c r="A226" s="21"/>
      <c r="B226" s="14"/>
      <c r="C226" s="34">
        <f t="shared" si="4"/>
        <v>0.49305555555555469</v>
      </c>
    </row>
    <row r="227" spans="1:3" x14ac:dyDescent="0.35">
      <c r="A227" s="21"/>
      <c r="B227" s="14"/>
      <c r="C227" s="34">
        <f t="shared" si="4"/>
        <v>0.4965277777777769</v>
      </c>
    </row>
    <row r="228" spans="1:3" x14ac:dyDescent="0.35">
      <c r="A228" s="21"/>
      <c r="B228" s="14"/>
      <c r="C228" s="34">
        <f t="shared" si="4"/>
        <v>0.49999999999999911</v>
      </c>
    </row>
    <row r="229" spans="1:3" x14ac:dyDescent="0.35">
      <c r="A229" s="21"/>
      <c r="B229" s="14"/>
      <c r="C229" s="34">
        <f t="shared" si="4"/>
        <v>0.50347222222222132</v>
      </c>
    </row>
    <row r="230" spans="1:3" x14ac:dyDescent="0.35">
      <c r="A230" s="21"/>
      <c r="B230" s="14"/>
      <c r="C230" s="34">
        <f t="shared" si="4"/>
        <v>0.50694444444444353</v>
      </c>
    </row>
    <row r="231" spans="1:3" x14ac:dyDescent="0.35">
      <c r="A231" s="21"/>
      <c r="B231" s="14"/>
      <c r="C231" s="34">
        <f t="shared" si="4"/>
        <v>0.51041666666666574</v>
      </c>
    </row>
    <row r="232" spans="1:3" x14ac:dyDescent="0.35">
      <c r="A232" s="21"/>
      <c r="B232" s="14"/>
      <c r="C232" s="34">
        <f t="shared" si="4"/>
        <v>0.51388888888888795</v>
      </c>
    </row>
    <row r="233" spans="1:3" x14ac:dyDescent="0.35">
      <c r="A233" s="21"/>
      <c r="B233" s="14"/>
      <c r="C233" s="34">
        <f t="shared" si="4"/>
        <v>0.51736111111111016</v>
      </c>
    </row>
    <row r="234" spans="1:3" x14ac:dyDescent="0.35">
      <c r="A234" s="21"/>
      <c r="B234" s="14"/>
      <c r="C234" s="34">
        <f t="shared" si="4"/>
        <v>0.52083333333333237</v>
      </c>
    </row>
    <row r="235" spans="1:3" x14ac:dyDescent="0.35">
      <c r="A235" s="21"/>
      <c r="B235" s="14"/>
      <c r="C235" s="34">
        <f t="shared" si="4"/>
        <v>0.52430555555555458</v>
      </c>
    </row>
    <row r="236" spans="1:3" x14ac:dyDescent="0.35">
      <c r="A236" s="21"/>
      <c r="B236" s="14"/>
      <c r="C236" s="34">
        <f t="shared" si="4"/>
        <v>0.52777777777777679</v>
      </c>
    </row>
    <row r="237" spans="1:3" x14ac:dyDescent="0.35">
      <c r="A237" s="21"/>
      <c r="B237" s="14"/>
      <c r="C237" s="34">
        <f t="shared" si="4"/>
        <v>0.531249999999999</v>
      </c>
    </row>
    <row r="238" spans="1:3" x14ac:dyDescent="0.35">
      <c r="A238" s="21"/>
      <c r="B238" s="14"/>
      <c r="C238" s="34">
        <f t="shared" si="4"/>
        <v>0.53472222222222121</v>
      </c>
    </row>
    <row r="239" spans="1:3" x14ac:dyDescent="0.35">
      <c r="A239" s="21"/>
      <c r="B239" s="14"/>
      <c r="C239" s="34">
        <f t="shared" si="4"/>
        <v>0.53819444444444342</v>
      </c>
    </row>
    <row r="240" spans="1:3" x14ac:dyDescent="0.35">
      <c r="A240" s="21"/>
      <c r="B240" s="14"/>
      <c r="C240" s="34">
        <f t="shared" si="4"/>
        <v>0.54166666666666563</v>
      </c>
    </row>
    <row r="241" spans="1:3" x14ac:dyDescent="0.35">
      <c r="A241" s="21"/>
      <c r="B241" s="14"/>
      <c r="C241" s="34">
        <f t="shared" si="4"/>
        <v>0.54513888888888784</v>
      </c>
    </row>
    <row r="242" spans="1:3" x14ac:dyDescent="0.35">
      <c r="A242" s="21"/>
      <c r="B242" s="14"/>
      <c r="C242" s="34">
        <f t="shared" si="4"/>
        <v>0.54861111111111005</v>
      </c>
    </row>
    <row r="243" spans="1:3" x14ac:dyDescent="0.35">
      <c r="A243" s="21"/>
      <c r="B243" s="14"/>
      <c r="C243" s="34">
        <f t="shared" si="4"/>
        <v>0.55208333333333226</v>
      </c>
    </row>
    <row r="244" spans="1:3" x14ac:dyDescent="0.35">
      <c r="A244" s="21"/>
      <c r="B244" s="14"/>
      <c r="C244" s="34">
        <f t="shared" si="4"/>
        <v>0.55555555555555447</v>
      </c>
    </row>
    <row r="245" spans="1:3" x14ac:dyDescent="0.35">
      <c r="A245" s="21"/>
      <c r="B245" s="14"/>
      <c r="C245" s="34">
        <f t="shared" si="4"/>
        <v>0.55902777777777668</v>
      </c>
    </row>
    <row r="246" spans="1:3" x14ac:dyDescent="0.35">
      <c r="A246" s="21"/>
      <c r="B246" s="14"/>
      <c r="C246" s="34">
        <f t="shared" si="4"/>
        <v>0.56249999999999889</v>
      </c>
    </row>
    <row r="247" spans="1:3" x14ac:dyDescent="0.35">
      <c r="A247" s="21"/>
      <c r="B247" s="14"/>
      <c r="C247" s="34">
        <f t="shared" si="4"/>
        <v>0.5659722222222211</v>
      </c>
    </row>
    <row r="248" spans="1:3" x14ac:dyDescent="0.35">
      <c r="A248" s="21"/>
      <c r="B248" s="14"/>
      <c r="C248" s="34">
        <f t="shared" si="4"/>
        <v>0.56944444444444331</v>
      </c>
    </row>
    <row r="249" spans="1:3" x14ac:dyDescent="0.35">
      <c r="A249" s="21"/>
      <c r="B249" s="14"/>
      <c r="C249" s="34">
        <f t="shared" si="4"/>
        <v>0.57291666666666552</v>
      </c>
    </row>
    <row r="250" spans="1:3" x14ac:dyDescent="0.35">
      <c r="A250" s="21"/>
      <c r="B250" s="14"/>
      <c r="C250" s="34">
        <f t="shared" si="4"/>
        <v>0.57638888888888773</v>
      </c>
    </row>
    <row r="251" spans="1:3" x14ac:dyDescent="0.35">
      <c r="A251" s="21"/>
      <c r="B251" s="14"/>
      <c r="C251" s="34">
        <f t="shared" si="4"/>
        <v>0.57986111111110994</v>
      </c>
    </row>
    <row r="252" spans="1:3" x14ac:dyDescent="0.35">
      <c r="A252" s="21"/>
      <c r="B252" s="14"/>
      <c r="C252" s="34">
        <f t="shared" si="4"/>
        <v>0.58333333333333215</v>
      </c>
    </row>
    <row r="253" spans="1:3" x14ac:dyDescent="0.35">
      <c r="A253" s="21"/>
      <c r="B253" s="14"/>
      <c r="C253" s="34">
        <f t="shared" si="4"/>
        <v>0.58680555555555436</v>
      </c>
    </row>
    <row r="254" spans="1:3" x14ac:dyDescent="0.35">
      <c r="A254" s="21"/>
      <c r="B254" s="14"/>
      <c r="C254" s="34">
        <f t="shared" si="4"/>
        <v>0.59027777777777657</v>
      </c>
    </row>
    <row r="255" spans="1:3" x14ac:dyDescent="0.35">
      <c r="A255" s="21"/>
      <c r="B255" s="14"/>
      <c r="C255" s="34">
        <f t="shared" si="4"/>
        <v>0.59374999999999878</v>
      </c>
    </row>
    <row r="256" spans="1:3" x14ac:dyDescent="0.35">
      <c r="A256" s="21"/>
      <c r="B256" s="14"/>
      <c r="C256" s="34">
        <f t="shared" si="4"/>
        <v>0.59722222222222099</v>
      </c>
    </row>
    <row r="257" spans="1:3" x14ac:dyDescent="0.35">
      <c r="A257" s="21"/>
      <c r="B257" s="14"/>
      <c r="C257" s="34">
        <f t="shared" si="4"/>
        <v>0.6006944444444432</v>
      </c>
    </row>
    <row r="258" spans="1:3" x14ac:dyDescent="0.35">
      <c r="A258" s="21"/>
      <c r="B258" s="14"/>
      <c r="C258" s="34">
        <f t="shared" si="4"/>
        <v>0.60416666666666541</v>
      </c>
    </row>
    <row r="259" spans="1:3" x14ac:dyDescent="0.35">
      <c r="A259" s="21"/>
      <c r="B259" s="14"/>
      <c r="C259" s="34">
        <f t="shared" si="4"/>
        <v>0.60763888888888762</v>
      </c>
    </row>
    <row r="260" spans="1:3" x14ac:dyDescent="0.35">
      <c r="A260" s="21"/>
      <c r="B260" s="14"/>
      <c r="C260" s="34">
        <f t="shared" si="4"/>
        <v>0.61111111111110983</v>
      </c>
    </row>
    <row r="261" spans="1:3" x14ac:dyDescent="0.35">
      <c r="A261" s="21"/>
      <c r="B261" s="14"/>
      <c r="C261" s="34">
        <f t="shared" si="4"/>
        <v>0.61458333333333204</v>
      </c>
    </row>
    <row r="262" spans="1:3" x14ac:dyDescent="0.35">
      <c r="A262" s="21"/>
      <c r="B262" s="14"/>
      <c r="C262" s="34">
        <f t="shared" si="4"/>
        <v>0.61805555555555425</v>
      </c>
    </row>
    <row r="263" spans="1:3" x14ac:dyDescent="0.35">
      <c r="A263" s="21"/>
      <c r="B263" s="14"/>
      <c r="C263" s="34">
        <f t="shared" si="4"/>
        <v>0.62152777777777646</v>
      </c>
    </row>
    <row r="264" spans="1:3" x14ac:dyDescent="0.35">
      <c r="A264" s="21"/>
      <c r="B264" s="14"/>
      <c r="C264" s="34">
        <f t="shared" si="4"/>
        <v>0.62499999999999867</v>
      </c>
    </row>
    <row r="265" spans="1:3" x14ac:dyDescent="0.35">
      <c r="A265" s="21"/>
      <c r="B265" s="14"/>
      <c r="C265" s="34">
        <f t="shared" si="4"/>
        <v>0.62847222222222088</v>
      </c>
    </row>
    <row r="266" spans="1:3" x14ac:dyDescent="0.35">
      <c r="A266" s="21"/>
      <c r="B266" s="14"/>
      <c r="C266" s="34">
        <f t="shared" si="4"/>
        <v>0.63194444444444309</v>
      </c>
    </row>
    <row r="267" spans="1:3" x14ac:dyDescent="0.35">
      <c r="A267" s="21"/>
      <c r="B267" s="14"/>
      <c r="C267" s="34">
        <f t="shared" si="4"/>
        <v>0.6354166666666653</v>
      </c>
    </row>
    <row r="268" spans="1:3" x14ac:dyDescent="0.35">
      <c r="A268" s="21"/>
      <c r="B268" s="14"/>
      <c r="C268" s="34">
        <f t="shared" si="4"/>
        <v>0.63888888888888751</v>
      </c>
    </row>
    <row r="269" spans="1:3" x14ac:dyDescent="0.35">
      <c r="A269" s="21"/>
      <c r="B269" s="14"/>
      <c r="C269" s="34">
        <f t="shared" si="4"/>
        <v>0.64236111111110972</v>
      </c>
    </row>
    <row r="270" spans="1:3" x14ac:dyDescent="0.35">
      <c r="A270" s="21"/>
      <c r="B270" s="14"/>
      <c r="C270" s="34">
        <f t="shared" si="4"/>
        <v>0.64583333333333193</v>
      </c>
    </row>
    <row r="271" spans="1:3" x14ac:dyDescent="0.35">
      <c r="A271" s="21"/>
      <c r="B271" s="14"/>
      <c r="C271" s="34">
        <f t="shared" si="4"/>
        <v>0.64930555555555414</v>
      </c>
    </row>
    <row r="272" spans="1:3" x14ac:dyDescent="0.35">
      <c r="A272" s="21"/>
      <c r="B272" s="14"/>
      <c r="C272" s="34">
        <f t="shared" si="4"/>
        <v>0.65277777777777635</v>
      </c>
    </row>
    <row r="273" spans="1:3" x14ac:dyDescent="0.35">
      <c r="A273" s="21"/>
      <c r="B273" s="14"/>
      <c r="C273" s="34">
        <f t="shared" si="4"/>
        <v>0.65624999999999856</v>
      </c>
    </row>
    <row r="274" spans="1:3" x14ac:dyDescent="0.35">
      <c r="A274" s="21"/>
      <c r="B274" s="14"/>
      <c r="C274" s="34">
        <f t="shared" si="4"/>
        <v>0.65972222222222077</v>
      </c>
    </row>
    <row r="275" spans="1:3" x14ac:dyDescent="0.35">
      <c r="A275" s="21"/>
      <c r="B275" s="14"/>
      <c r="C275" s="34">
        <f t="shared" si="4"/>
        <v>0.66319444444444298</v>
      </c>
    </row>
    <row r="276" spans="1:3" x14ac:dyDescent="0.35">
      <c r="A276" s="21"/>
      <c r="B276" s="14"/>
      <c r="C276" s="34">
        <f t="shared" si="4"/>
        <v>0.66666666666666519</v>
      </c>
    </row>
    <row r="277" spans="1:3" x14ac:dyDescent="0.35">
      <c r="A277" s="21"/>
      <c r="B277" s="14"/>
      <c r="C277" s="34">
        <f t="shared" si="4"/>
        <v>0.6701388888888874</v>
      </c>
    </row>
    <row r="278" spans="1:3" x14ac:dyDescent="0.35">
      <c r="A278" s="21"/>
      <c r="B278" s="14"/>
      <c r="C278" s="34">
        <f t="shared" si="4"/>
        <v>0.67361111111110961</v>
      </c>
    </row>
    <row r="279" spans="1:3" x14ac:dyDescent="0.35">
      <c r="A279" s="21"/>
      <c r="B279" s="14"/>
      <c r="C279" s="34">
        <f t="shared" si="4"/>
        <v>0.67708333333333182</v>
      </c>
    </row>
    <row r="280" spans="1:3" x14ac:dyDescent="0.35">
      <c r="A280" s="21"/>
      <c r="C280" s="34">
        <f t="shared" si="4"/>
        <v>0.68055555555555403</v>
      </c>
    </row>
    <row r="281" spans="1:3" x14ac:dyDescent="0.35">
      <c r="A281" s="21"/>
      <c r="C281" s="34">
        <f t="shared" si="4"/>
        <v>0.68402777777777624</v>
      </c>
    </row>
    <row r="282" spans="1:3" x14ac:dyDescent="0.35">
      <c r="A282" s="21"/>
      <c r="C282" s="34">
        <f t="shared" si="4"/>
        <v>0.68749999999999845</v>
      </c>
    </row>
    <row r="283" spans="1:3" x14ac:dyDescent="0.35">
      <c r="A283" s="21"/>
      <c r="C283" s="34">
        <f t="shared" si="4"/>
        <v>0.69097222222222066</v>
      </c>
    </row>
    <row r="284" spans="1:3" x14ac:dyDescent="0.35">
      <c r="A284" s="21"/>
      <c r="C284" s="34">
        <f t="shared" si="4"/>
        <v>0.69444444444444287</v>
      </c>
    </row>
    <row r="285" spans="1:3" x14ac:dyDescent="0.35">
      <c r="A285" s="21"/>
      <c r="C285" s="34">
        <f t="shared" si="4"/>
        <v>0.69791666666666508</v>
      </c>
    </row>
    <row r="286" spans="1:3" x14ac:dyDescent="0.35">
      <c r="A286" s="21"/>
      <c r="C286" s="34">
        <f t="shared" ref="C286:C349" si="5">C285+TIME(0,5,0)</f>
        <v>0.70138888888888729</v>
      </c>
    </row>
    <row r="287" spans="1:3" x14ac:dyDescent="0.35">
      <c r="A287" s="21"/>
      <c r="C287" s="34">
        <f t="shared" si="5"/>
        <v>0.7048611111111095</v>
      </c>
    </row>
    <row r="288" spans="1:3" x14ac:dyDescent="0.35">
      <c r="A288" s="21"/>
      <c r="C288" s="34">
        <f t="shared" si="5"/>
        <v>0.70833333333333171</v>
      </c>
    </row>
    <row r="289" spans="1:3" x14ac:dyDescent="0.35">
      <c r="A289" s="21"/>
      <c r="C289" s="34">
        <f t="shared" si="5"/>
        <v>0.71180555555555391</v>
      </c>
    </row>
    <row r="290" spans="1:3" x14ac:dyDescent="0.35">
      <c r="A290" s="21"/>
      <c r="C290" s="34">
        <f t="shared" si="5"/>
        <v>0.71527777777777612</v>
      </c>
    </row>
    <row r="291" spans="1:3" x14ac:dyDescent="0.35">
      <c r="A291" s="21"/>
      <c r="C291" s="34">
        <f t="shared" si="5"/>
        <v>0.71874999999999833</v>
      </c>
    </row>
    <row r="292" spans="1:3" x14ac:dyDescent="0.35">
      <c r="A292" s="21"/>
      <c r="C292" s="34">
        <f t="shared" si="5"/>
        <v>0.72222222222222054</v>
      </c>
    </row>
    <row r="293" spans="1:3" x14ac:dyDescent="0.35">
      <c r="A293" s="21"/>
      <c r="C293" s="34">
        <f t="shared" si="5"/>
        <v>0.72569444444444275</v>
      </c>
    </row>
    <row r="294" spans="1:3" x14ac:dyDescent="0.35">
      <c r="A294" s="21"/>
      <c r="C294" s="34">
        <f t="shared" si="5"/>
        <v>0.72916666666666496</v>
      </c>
    </row>
    <row r="295" spans="1:3" x14ac:dyDescent="0.35">
      <c r="A295" s="21"/>
      <c r="C295" s="34">
        <f t="shared" si="5"/>
        <v>0.73263888888888717</v>
      </c>
    </row>
    <row r="296" spans="1:3" x14ac:dyDescent="0.35">
      <c r="A296" s="21"/>
      <c r="C296" s="34">
        <f t="shared" si="5"/>
        <v>0.73611111111110938</v>
      </c>
    </row>
    <row r="297" spans="1:3" x14ac:dyDescent="0.35">
      <c r="A297" s="21"/>
      <c r="C297" s="34">
        <f t="shared" si="5"/>
        <v>0.73958333333333159</v>
      </c>
    </row>
    <row r="298" spans="1:3" x14ac:dyDescent="0.35">
      <c r="A298" s="21"/>
      <c r="C298" s="34">
        <f t="shared" si="5"/>
        <v>0.7430555555555538</v>
      </c>
    </row>
    <row r="299" spans="1:3" x14ac:dyDescent="0.35">
      <c r="A299" s="21"/>
      <c r="C299" s="34">
        <f t="shared" si="5"/>
        <v>0.74652777777777601</v>
      </c>
    </row>
    <row r="300" spans="1:3" x14ac:dyDescent="0.35">
      <c r="A300" s="21"/>
      <c r="C300" s="34">
        <f t="shared" si="5"/>
        <v>0.74999999999999822</v>
      </c>
    </row>
    <row r="301" spans="1:3" x14ac:dyDescent="0.35">
      <c r="A301" s="21"/>
      <c r="C301" s="34">
        <f t="shared" si="5"/>
        <v>0.75347222222222043</v>
      </c>
    </row>
    <row r="302" spans="1:3" x14ac:dyDescent="0.35">
      <c r="A302" s="21"/>
      <c r="C302" s="34">
        <f t="shared" si="5"/>
        <v>0.75694444444444264</v>
      </c>
    </row>
    <row r="303" spans="1:3" x14ac:dyDescent="0.35">
      <c r="A303" s="21"/>
      <c r="C303" s="34">
        <f t="shared" si="5"/>
        <v>0.76041666666666485</v>
      </c>
    </row>
    <row r="304" spans="1:3" x14ac:dyDescent="0.35">
      <c r="A304" s="21"/>
      <c r="C304" s="34">
        <f t="shared" si="5"/>
        <v>0.76388888888888706</v>
      </c>
    </row>
    <row r="305" spans="1:3" x14ac:dyDescent="0.35">
      <c r="A305" s="21"/>
      <c r="C305" s="34">
        <f t="shared" si="5"/>
        <v>0.76736111111110927</v>
      </c>
    </row>
    <row r="306" spans="1:3" x14ac:dyDescent="0.35">
      <c r="A306" s="16"/>
      <c r="C306" s="34">
        <f t="shared" si="5"/>
        <v>0.77083333333333148</v>
      </c>
    </row>
    <row r="307" spans="1:3" x14ac:dyDescent="0.35">
      <c r="A307" s="16"/>
      <c r="C307" s="34">
        <f t="shared" si="5"/>
        <v>0.77430555555555369</v>
      </c>
    </row>
    <row r="308" spans="1:3" x14ac:dyDescent="0.35">
      <c r="A308" s="16"/>
      <c r="C308" s="34">
        <f t="shared" si="5"/>
        <v>0.7777777777777759</v>
      </c>
    </row>
    <row r="309" spans="1:3" x14ac:dyDescent="0.35">
      <c r="A309" s="16"/>
      <c r="C309" s="34">
        <f t="shared" si="5"/>
        <v>0.78124999999999811</v>
      </c>
    </row>
    <row r="310" spans="1:3" x14ac:dyDescent="0.35">
      <c r="A310" s="16"/>
      <c r="C310" s="34">
        <f t="shared" si="5"/>
        <v>0.78472222222222032</v>
      </c>
    </row>
    <row r="311" spans="1:3" x14ac:dyDescent="0.35">
      <c r="A311" s="16"/>
      <c r="C311" s="34">
        <f t="shared" si="5"/>
        <v>0.78819444444444253</v>
      </c>
    </row>
    <row r="312" spans="1:3" x14ac:dyDescent="0.35">
      <c r="A312" s="16"/>
      <c r="C312" s="34">
        <f t="shared" si="5"/>
        <v>0.79166666666666474</v>
      </c>
    </row>
    <row r="313" spans="1:3" x14ac:dyDescent="0.35">
      <c r="A313" s="16"/>
      <c r="C313" s="34">
        <f t="shared" si="5"/>
        <v>0.79513888888888695</v>
      </c>
    </row>
    <row r="314" spans="1:3" x14ac:dyDescent="0.35">
      <c r="A314" s="16"/>
      <c r="C314" s="34">
        <f t="shared" si="5"/>
        <v>0.79861111111110916</v>
      </c>
    </row>
    <row r="315" spans="1:3" x14ac:dyDescent="0.35">
      <c r="A315" s="16"/>
      <c r="C315" s="34">
        <f t="shared" si="5"/>
        <v>0.80208333333333137</v>
      </c>
    </row>
    <row r="316" spans="1:3" x14ac:dyDescent="0.35">
      <c r="A316" s="16"/>
      <c r="C316" s="34">
        <f t="shared" si="5"/>
        <v>0.80555555555555358</v>
      </c>
    </row>
    <row r="317" spans="1:3" x14ac:dyDescent="0.35">
      <c r="A317" s="16"/>
      <c r="C317" s="34">
        <f t="shared" si="5"/>
        <v>0.80902777777777579</v>
      </c>
    </row>
    <row r="318" spans="1:3" x14ac:dyDescent="0.35">
      <c r="A318" s="16"/>
      <c r="C318" s="34">
        <f t="shared" si="5"/>
        <v>0.812499999999998</v>
      </c>
    </row>
    <row r="319" spans="1:3" x14ac:dyDescent="0.35">
      <c r="A319" s="16"/>
      <c r="C319" s="34">
        <f t="shared" si="5"/>
        <v>0.81597222222222021</v>
      </c>
    </row>
    <row r="320" spans="1:3" x14ac:dyDescent="0.35">
      <c r="A320" s="16"/>
      <c r="C320" s="34">
        <f t="shared" si="5"/>
        <v>0.81944444444444242</v>
      </c>
    </row>
    <row r="321" spans="1:3" x14ac:dyDescent="0.35">
      <c r="A321" s="16"/>
      <c r="C321" s="34">
        <f t="shared" si="5"/>
        <v>0.82291666666666463</v>
      </c>
    </row>
    <row r="322" spans="1:3" x14ac:dyDescent="0.35">
      <c r="A322" s="16"/>
      <c r="C322" s="34">
        <f t="shared" si="5"/>
        <v>0.82638888888888684</v>
      </c>
    </row>
    <row r="323" spans="1:3" x14ac:dyDescent="0.35">
      <c r="A323" s="16"/>
      <c r="C323" s="34">
        <f t="shared" si="5"/>
        <v>0.82986111111110905</v>
      </c>
    </row>
    <row r="324" spans="1:3" x14ac:dyDescent="0.35">
      <c r="A324" s="16"/>
      <c r="C324" s="34">
        <f t="shared" si="5"/>
        <v>0.83333333333333126</v>
      </c>
    </row>
    <row r="325" spans="1:3" x14ac:dyDescent="0.35">
      <c r="A325" s="16"/>
      <c r="C325" s="34">
        <f t="shared" si="5"/>
        <v>0.83680555555555347</v>
      </c>
    </row>
    <row r="326" spans="1:3" x14ac:dyDescent="0.35">
      <c r="A326" s="16"/>
      <c r="C326" s="34">
        <f t="shared" si="5"/>
        <v>0.84027777777777568</v>
      </c>
    </row>
    <row r="327" spans="1:3" x14ac:dyDescent="0.35">
      <c r="A327" s="16"/>
      <c r="C327" s="34">
        <f t="shared" si="5"/>
        <v>0.84374999999999789</v>
      </c>
    </row>
    <row r="328" spans="1:3" x14ac:dyDescent="0.35">
      <c r="A328" s="16"/>
      <c r="C328" s="34">
        <f t="shared" si="5"/>
        <v>0.8472222222222201</v>
      </c>
    </row>
    <row r="329" spans="1:3" x14ac:dyDescent="0.35">
      <c r="A329" s="16"/>
      <c r="C329" s="34">
        <f t="shared" si="5"/>
        <v>0.85069444444444231</v>
      </c>
    </row>
    <row r="330" spans="1:3" x14ac:dyDescent="0.35">
      <c r="A330" s="16"/>
      <c r="C330" s="34">
        <f t="shared" si="5"/>
        <v>0.85416666666666452</v>
      </c>
    </row>
    <row r="331" spans="1:3" x14ac:dyDescent="0.35">
      <c r="A331" s="16"/>
      <c r="C331" s="34">
        <f t="shared" si="5"/>
        <v>0.85763888888888673</v>
      </c>
    </row>
    <row r="332" spans="1:3" x14ac:dyDescent="0.35">
      <c r="A332" s="16"/>
      <c r="C332" s="34">
        <f t="shared" si="5"/>
        <v>0.86111111111110894</v>
      </c>
    </row>
    <row r="333" spans="1:3" x14ac:dyDescent="0.35">
      <c r="A333" s="16"/>
      <c r="C333" s="34">
        <f t="shared" si="5"/>
        <v>0.86458333333333115</v>
      </c>
    </row>
    <row r="334" spans="1:3" x14ac:dyDescent="0.35">
      <c r="A334" s="16"/>
      <c r="C334" s="34">
        <f t="shared" si="5"/>
        <v>0.86805555555555336</v>
      </c>
    </row>
    <row r="335" spans="1:3" x14ac:dyDescent="0.35">
      <c r="A335" s="16"/>
      <c r="C335" s="34">
        <f t="shared" si="5"/>
        <v>0.87152777777777557</v>
      </c>
    </row>
    <row r="336" spans="1:3" x14ac:dyDescent="0.35">
      <c r="A336" s="16"/>
      <c r="C336" s="34">
        <f t="shared" si="5"/>
        <v>0.87499999999999778</v>
      </c>
    </row>
    <row r="337" spans="1:3" x14ac:dyDescent="0.35">
      <c r="A337" s="16"/>
      <c r="C337" s="34">
        <f t="shared" si="5"/>
        <v>0.87847222222221999</v>
      </c>
    </row>
    <row r="338" spans="1:3" x14ac:dyDescent="0.35">
      <c r="A338" s="16"/>
      <c r="C338" s="34">
        <f t="shared" si="5"/>
        <v>0.8819444444444422</v>
      </c>
    </row>
    <row r="339" spans="1:3" x14ac:dyDescent="0.35">
      <c r="A339" s="16"/>
      <c r="C339" s="34">
        <f t="shared" si="5"/>
        <v>0.88541666666666441</v>
      </c>
    </row>
    <row r="340" spans="1:3" x14ac:dyDescent="0.35">
      <c r="A340" s="16"/>
      <c r="C340" s="34">
        <f t="shared" si="5"/>
        <v>0.88888888888888662</v>
      </c>
    </row>
    <row r="341" spans="1:3" x14ac:dyDescent="0.35">
      <c r="A341" s="16"/>
      <c r="C341" s="34">
        <f t="shared" si="5"/>
        <v>0.89236111111110883</v>
      </c>
    </row>
    <row r="342" spans="1:3" x14ac:dyDescent="0.35">
      <c r="A342" s="16"/>
      <c r="C342" s="34">
        <f t="shared" si="5"/>
        <v>0.89583333333333104</v>
      </c>
    </row>
    <row r="343" spans="1:3" x14ac:dyDescent="0.35">
      <c r="A343" s="16"/>
      <c r="C343" s="34">
        <f t="shared" si="5"/>
        <v>0.89930555555555325</v>
      </c>
    </row>
    <row r="344" spans="1:3" x14ac:dyDescent="0.35">
      <c r="A344" s="16"/>
      <c r="C344" s="34">
        <f t="shared" si="5"/>
        <v>0.90277777777777546</v>
      </c>
    </row>
    <row r="345" spans="1:3" x14ac:dyDescent="0.35">
      <c r="A345" s="16"/>
      <c r="C345" s="34">
        <f t="shared" si="5"/>
        <v>0.90624999999999767</v>
      </c>
    </row>
    <row r="346" spans="1:3" x14ac:dyDescent="0.35">
      <c r="A346" s="16"/>
      <c r="C346" s="34">
        <f t="shared" si="5"/>
        <v>0.90972222222221988</v>
      </c>
    </row>
    <row r="347" spans="1:3" x14ac:dyDescent="0.35">
      <c r="A347" s="16"/>
      <c r="C347" s="34">
        <f t="shared" si="5"/>
        <v>0.91319444444444209</v>
      </c>
    </row>
    <row r="348" spans="1:3" x14ac:dyDescent="0.35">
      <c r="A348" s="16"/>
      <c r="C348" s="34">
        <f t="shared" si="5"/>
        <v>0.9166666666666643</v>
      </c>
    </row>
    <row r="349" spans="1:3" x14ac:dyDescent="0.35">
      <c r="A349" s="16"/>
      <c r="C349" s="34">
        <f t="shared" si="5"/>
        <v>0.92013888888888651</v>
      </c>
    </row>
    <row r="350" spans="1:3" x14ac:dyDescent="0.35">
      <c r="A350" s="16"/>
      <c r="C350" s="34">
        <f t="shared" ref="C350:C371" si="6">C349+TIME(0,5,0)</f>
        <v>0.92361111111110872</v>
      </c>
    </row>
    <row r="351" spans="1:3" x14ac:dyDescent="0.35">
      <c r="A351" s="16"/>
      <c r="C351" s="34">
        <f t="shared" si="6"/>
        <v>0.92708333333333093</v>
      </c>
    </row>
    <row r="352" spans="1:3" x14ac:dyDescent="0.35">
      <c r="A352" s="16"/>
      <c r="C352" s="34">
        <f t="shared" si="6"/>
        <v>0.93055555555555314</v>
      </c>
    </row>
    <row r="353" spans="1:3" x14ac:dyDescent="0.35">
      <c r="A353" s="16"/>
      <c r="C353" s="34">
        <f t="shared" si="6"/>
        <v>0.93402777777777535</v>
      </c>
    </row>
    <row r="354" spans="1:3" x14ac:dyDescent="0.35">
      <c r="A354" s="16"/>
      <c r="C354" s="34">
        <f t="shared" si="6"/>
        <v>0.93749999999999756</v>
      </c>
    </row>
    <row r="355" spans="1:3" x14ac:dyDescent="0.35">
      <c r="A355" s="16"/>
      <c r="C355" s="34">
        <f t="shared" si="6"/>
        <v>0.94097222222221977</v>
      </c>
    </row>
    <row r="356" spans="1:3" x14ac:dyDescent="0.35">
      <c r="A356" s="16"/>
      <c r="C356" s="34">
        <f t="shared" si="6"/>
        <v>0.94444444444444198</v>
      </c>
    </row>
    <row r="357" spans="1:3" x14ac:dyDescent="0.35">
      <c r="A357" s="16"/>
      <c r="C357" s="34">
        <f t="shared" si="6"/>
        <v>0.94791666666666419</v>
      </c>
    </row>
    <row r="358" spans="1:3" x14ac:dyDescent="0.35">
      <c r="A358" s="16"/>
      <c r="C358" s="34">
        <f t="shared" si="6"/>
        <v>0.9513888888888864</v>
      </c>
    </row>
    <row r="359" spans="1:3" x14ac:dyDescent="0.35">
      <c r="A359" s="16"/>
      <c r="C359" s="34">
        <f t="shared" si="6"/>
        <v>0.95486111111110861</v>
      </c>
    </row>
    <row r="360" spans="1:3" x14ac:dyDescent="0.35">
      <c r="A360" s="16"/>
      <c r="C360" s="34">
        <f t="shared" si="6"/>
        <v>0.95833333333333082</v>
      </c>
    </row>
    <row r="361" spans="1:3" x14ac:dyDescent="0.35">
      <c r="A361" s="16"/>
      <c r="C361" s="34">
        <f t="shared" si="6"/>
        <v>0.96180555555555303</v>
      </c>
    </row>
    <row r="362" spans="1:3" x14ac:dyDescent="0.35">
      <c r="A362" s="16"/>
      <c r="C362" s="34">
        <f t="shared" si="6"/>
        <v>0.96527777777777524</v>
      </c>
    </row>
    <row r="363" spans="1:3" x14ac:dyDescent="0.35">
      <c r="A363" s="16"/>
      <c r="C363" s="34">
        <f t="shared" si="6"/>
        <v>0.96874999999999745</v>
      </c>
    </row>
    <row r="364" spans="1:3" x14ac:dyDescent="0.35">
      <c r="A364" s="16"/>
      <c r="C364" s="34">
        <f t="shared" si="6"/>
        <v>0.97222222222221966</v>
      </c>
    </row>
    <row r="365" spans="1:3" x14ac:dyDescent="0.35">
      <c r="A365" s="16"/>
      <c r="C365" s="34">
        <f t="shared" si="6"/>
        <v>0.97569444444444187</v>
      </c>
    </row>
    <row r="366" spans="1:3" x14ac:dyDescent="0.35">
      <c r="A366" s="16"/>
      <c r="C366" s="34">
        <f t="shared" si="6"/>
        <v>0.97916666666666408</v>
      </c>
    </row>
    <row r="367" spans="1:3" x14ac:dyDescent="0.35">
      <c r="A367" s="16"/>
      <c r="C367" s="34">
        <f t="shared" si="6"/>
        <v>0.98263888888888629</v>
      </c>
    </row>
    <row r="368" spans="1:3" x14ac:dyDescent="0.35">
      <c r="A368" s="16"/>
      <c r="C368" s="34">
        <f t="shared" si="6"/>
        <v>0.9861111111111085</v>
      </c>
    </row>
    <row r="369" spans="1:3" x14ac:dyDescent="0.35">
      <c r="A369" s="16"/>
      <c r="C369" s="34">
        <f t="shared" si="6"/>
        <v>0.98958333333333071</v>
      </c>
    </row>
    <row r="370" spans="1:3" x14ac:dyDescent="0.35">
      <c r="A370" s="16"/>
      <c r="C370" s="34">
        <f t="shared" si="6"/>
        <v>0.99305555555555292</v>
      </c>
    </row>
    <row r="371" spans="1:3" x14ac:dyDescent="0.35">
      <c r="A371" s="16"/>
      <c r="C371" s="34">
        <f t="shared" si="6"/>
        <v>0.99652777777777513</v>
      </c>
    </row>
    <row r="372" spans="1:3" x14ac:dyDescent="0.35">
      <c r="A372" s="16"/>
      <c r="C372" s="34"/>
    </row>
    <row r="373" spans="1:3" x14ac:dyDescent="0.35">
      <c r="A373" s="16"/>
      <c r="C373" s="34"/>
    </row>
    <row r="374" spans="1:3" x14ac:dyDescent="0.35">
      <c r="A374" s="16"/>
      <c r="C374" s="34"/>
    </row>
    <row r="375" spans="1:3" x14ac:dyDescent="0.35">
      <c r="A375" s="16"/>
      <c r="C375" s="34"/>
    </row>
    <row r="376" spans="1:3" x14ac:dyDescent="0.35">
      <c r="A376" s="16"/>
    </row>
    <row r="377" spans="1:3" x14ac:dyDescent="0.35">
      <c r="A377" s="16"/>
    </row>
    <row r="378" spans="1:3" x14ac:dyDescent="0.35">
      <c r="A378" s="16"/>
    </row>
    <row r="379" spans="1:3" x14ac:dyDescent="0.35">
      <c r="A379" s="16"/>
    </row>
    <row r="380" spans="1:3" x14ac:dyDescent="0.35">
      <c r="A380" s="16"/>
    </row>
    <row r="381" spans="1:3" x14ac:dyDescent="0.35">
      <c r="A381" s="16"/>
    </row>
    <row r="382" spans="1:3" x14ac:dyDescent="0.35">
      <c r="A382" s="16"/>
    </row>
    <row r="383" spans="1:3" x14ac:dyDescent="0.35">
      <c r="A383" s="16"/>
    </row>
    <row r="384" spans="1:3" x14ac:dyDescent="0.35">
      <c r="A384" s="16"/>
    </row>
    <row r="385" spans="1:1" x14ac:dyDescent="0.35">
      <c r="A385" s="16"/>
    </row>
    <row r="386" spans="1:1" x14ac:dyDescent="0.35">
      <c r="A386" s="16"/>
    </row>
    <row r="387" spans="1:1" x14ac:dyDescent="0.35">
      <c r="A387" s="16"/>
    </row>
    <row r="388" spans="1:1" x14ac:dyDescent="0.35">
      <c r="A388" s="16"/>
    </row>
    <row r="389" spans="1:1" x14ac:dyDescent="0.35">
      <c r="A389" s="16"/>
    </row>
    <row r="390" spans="1:1" x14ac:dyDescent="0.35">
      <c r="A390" s="16"/>
    </row>
    <row r="391" spans="1:1" x14ac:dyDescent="0.35">
      <c r="A391" s="16"/>
    </row>
    <row r="392" spans="1:1" x14ac:dyDescent="0.35">
      <c r="A392" s="16"/>
    </row>
    <row r="393" spans="1:1" x14ac:dyDescent="0.35">
      <c r="A393" s="16"/>
    </row>
    <row r="394" spans="1:1" x14ac:dyDescent="0.35">
      <c r="A394" s="16"/>
    </row>
    <row r="395" spans="1:1" x14ac:dyDescent="0.35">
      <c r="A395" s="16"/>
    </row>
    <row r="396" spans="1:1" x14ac:dyDescent="0.35">
      <c r="A396" s="16"/>
    </row>
    <row r="397" spans="1:1" x14ac:dyDescent="0.35">
      <c r="A397" s="16"/>
    </row>
    <row r="398" spans="1:1" x14ac:dyDescent="0.35">
      <c r="A398" s="16"/>
    </row>
    <row r="399" spans="1:1" x14ac:dyDescent="0.35">
      <c r="A399" s="16"/>
    </row>
    <row r="400" spans="1:1" x14ac:dyDescent="0.35">
      <c r="A400" s="16"/>
    </row>
    <row r="401" spans="1:1" x14ac:dyDescent="0.35">
      <c r="A401" s="16"/>
    </row>
    <row r="402" spans="1:1" x14ac:dyDescent="0.35">
      <c r="A402" s="16"/>
    </row>
    <row r="403" spans="1:1" x14ac:dyDescent="0.35">
      <c r="A403" s="16"/>
    </row>
    <row r="404" spans="1:1" x14ac:dyDescent="0.35">
      <c r="A404" s="16"/>
    </row>
    <row r="405" spans="1:1" x14ac:dyDescent="0.35">
      <c r="A405" s="16"/>
    </row>
    <row r="406" spans="1:1" x14ac:dyDescent="0.35">
      <c r="A406" s="16"/>
    </row>
    <row r="407" spans="1:1" x14ac:dyDescent="0.35">
      <c r="A407" s="16"/>
    </row>
    <row r="408" spans="1:1" x14ac:dyDescent="0.35">
      <c r="A408" s="16"/>
    </row>
    <row r="409" spans="1:1" x14ac:dyDescent="0.35">
      <c r="A409" s="16"/>
    </row>
    <row r="410" spans="1:1" x14ac:dyDescent="0.35">
      <c r="A410" s="16"/>
    </row>
    <row r="411" spans="1:1" x14ac:dyDescent="0.35">
      <c r="A411" s="16"/>
    </row>
    <row r="412" spans="1:1" x14ac:dyDescent="0.35">
      <c r="A412" s="16"/>
    </row>
    <row r="413" spans="1:1" x14ac:dyDescent="0.35">
      <c r="A413" s="16"/>
    </row>
    <row r="414" spans="1:1" x14ac:dyDescent="0.35">
      <c r="A414" s="16"/>
    </row>
    <row r="415" spans="1:1" x14ac:dyDescent="0.35">
      <c r="A415" s="16"/>
    </row>
    <row r="416" spans="1:1" x14ac:dyDescent="0.35">
      <c r="A416" s="16"/>
    </row>
    <row r="417" spans="1:1" x14ac:dyDescent="0.35">
      <c r="A417" s="16"/>
    </row>
    <row r="418" spans="1:1" x14ac:dyDescent="0.35">
      <c r="A418" s="16"/>
    </row>
    <row r="419" spans="1:1" x14ac:dyDescent="0.35">
      <c r="A419" s="16"/>
    </row>
    <row r="420" spans="1:1" x14ac:dyDescent="0.35">
      <c r="A420" s="16"/>
    </row>
    <row r="421" spans="1:1" x14ac:dyDescent="0.35">
      <c r="A421" s="16"/>
    </row>
    <row r="422" spans="1:1" x14ac:dyDescent="0.35">
      <c r="A422" s="16"/>
    </row>
    <row r="423" spans="1:1" x14ac:dyDescent="0.35">
      <c r="A423" s="16"/>
    </row>
    <row r="424" spans="1:1" x14ac:dyDescent="0.35">
      <c r="A424" s="16"/>
    </row>
    <row r="425" spans="1:1" x14ac:dyDescent="0.35">
      <c r="A425" s="16"/>
    </row>
    <row r="426" spans="1:1" x14ac:dyDescent="0.35">
      <c r="A426" s="16"/>
    </row>
    <row r="427" spans="1:1" x14ac:dyDescent="0.35">
      <c r="A427" s="16"/>
    </row>
    <row r="428" spans="1:1" x14ac:dyDescent="0.35">
      <c r="A428" s="16"/>
    </row>
    <row r="429" spans="1:1" x14ac:dyDescent="0.35">
      <c r="A429" s="16"/>
    </row>
    <row r="430" spans="1:1" x14ac:dyDescent="0.35">
      <c r="A430" s="16"/>
    </row>
    <row r="431" spans="1:1" x14ac:dyDescent="0.35">
      <c r="A431" s="16"/>
    </row>
    <row r="432" spans="1:1" x14ac:dyDescent="0.35">
      <c r="A432" s="16"/>
    </row>
    <row r="433" spans="1:1" x14ac:dyDescent="0.35">
      <c r="A433" s="16"/>
    </row>
    <row r="434" spans="1:1" x14ac:dyDescent="0.35">
      <c r="A434" s="16"/>
    </row>
    <row r="435" spans="1:1" x14ac:dyDescent="0.35">
      <c r="A435" s="16"/>
    </row>
    <row r="436" spans="1:1" x14ac:dyDescent="0.35">
      <c r="A436" s="16"/>
    </row>
    <row r="437" spans="1:1" x14ac:dyDescent="0.35">
      <c r="A437" s="16"/>
    </row>
    <row r="438" spans="1:1" x14ac:dyDescent="0.35">
      <c r="A438" s="16"/>
    </row>
    <row r="439" spans="1:1" x14ac:dyDescent="0.35">
      <c r="A439" s="16"/>
    </row>
    <row r="440" spans="1:1" x14ac:dyDescent="0.35">
      <c r="A440" s="16"/>
    </row>
    <row r="441" spans="1:1" x14ac:dyDescent="0.35">
      <c r="A441" s="16"/>
    </row>
    <row r="442" spans="1:1" x14ac:dyDescent="0.35">
      <c r="A442" s="16"/>
    </row>
    <row r="443" spans="1:1" x14ac:dyDescent="0.35">
      <c r="A443" s="16"/>
    </row>
    <row r="444" spans="1:1" x14ac:dyDescent="0.35">
      <c r="A444" s="16"/>
    </row>
    <row r="445" spans="1:1" x14ac:dyDescent="0.35">
      <c r="A445" s="16"/>
    </row>
    <row r="446" spans="1:1" x14ac:dyDescent="0.35">
      <c r="A446" s="16"/>
    </row>
    <row r="447" spans="1:1" x14ac:dyDescent="0.35">
      <c r="A447" s="16"/>
    </row>
    <row r="448" spans="1:1" x14ac:dyDescent="0.35">
      <c r="A448" s="16"/>
    </row>
    <row r="449" spans="1:1" x14ac:dyDescent="0.35">
      <c r="A449" s="16"/>
    </row>
    <row r="450" spans="1:1" x14ac:dyDescent="0.35">
      <c r="A450" s="16"/>
    </row>
    <row r="451" spans="1:1" x14ac:dyDescent="0.35">
      <c r="A451" s="16"/>
    </row>
    <row r="452" spans="1:1" x14ac:dyDescent="0.35">
      <c r="A452" s="16"/>
    </row>
    <row r="453" spans="1:1" x14ac:dyDescent="0.35">
      <c r="A453" s="16"/>
    </row>
    <row r="454" spans="1:1" x14ac:dyDescent="0.35">
      <c r="A454" s="16"/>
    </row>
    <row r="455" spans="1:1" x14ac:dyDescent="0.35">
      <c r="A455" s="16"/>
    </row>
    <row r="456" spans="1:1" x14ac:dyDescent="0.35">
      <c r="A456" s="16"/>
    </row>
    <row r="457" spans="1:1" x14ac:dyDescent="0.35">
      <c r="A457" s="16"/>
    </row>
    <row r="458" spans="1:1" x14ac:dyDescent="0.35">
      <c r="A458" s="16"/>
    </row>
    <row r="459" spans="1:1" x14ac:dyDescent="0.35">
      <c r="A459" s="16"/>
    </row>
    <row r="460" spans="1:1" x14ac:dyDescent="0.35">
      <c r="A460" s="16"/>
    </row>
    <row r="461" spans="1:1" x14ac:dyDescent="0.35">
      <c r="A461" s="16"/>
    </row>
    <row r="462" spans="1:1" x14ac:dyDescent="0.35">
      <c r="A462" s="16"/>
    </row>
    <row r="463" spans="1:1" x14ac:dyDescent="0.35">
      <c r="A463" s="16"/>
    </row>
    <row r="464" spans="1:1" x14ac:dyDescent="0.35">
      <c r="A464" s="16"/>
    </row>
    <row r="465" spans="1:1" x14ac:dyDescent="0.35">
      <c r="A465" s="16"/>
    </row>
    <row r="466" spans="1:1" x14ac:dyDescent="0.35">
      <c r="A466" s="16"/>
    </row>
    <row r="467" spans="1:1" x14ac:dyDescent="0.35">
      <c r="A467" s="16"/>
    </row>
    <row r="468" spans="1:1" x14ac:dyDescent="0.35">
      <c r="A468" s="16"/>
    </row>
    <row r="469" spans="1:1" x14ac:dyDescent="0.35">
      <c r="A469" s="16"/>
    </row>
    <row r="470" spans="1:1" x14ac:dyDescent="0.35">
      <c r="A470" s="16"/>
    </row>
    <row r="471" spans="1:1" x14ac:dyDescent="0.35">
      <c r="A471" s="16"/>
    </row>
    <row r="472" spans="1:1" x14ac:dyDescent="0.35">
      <c r="A472" s="16"/>
    </row>
    <row r="473" spans="1:1" x14ac:dyDescent="0.35">
      <c r="A473" s="16"/>
    </row>
    <row r="474" spans="1:1" x14ac:dyDescent="0.35">
      <c r="A474" s="16"/>
    </row>
    <row r="475" spans="1:1" x14ac:dyDescent="0.35">
      <c r="A475" s="16"/>
    </row>
    <row r="476" spans="1:1" x14ac:dyDescent="0.35">
      <c r="A476" s="16"/>
    </row>
    <row r="477" spans="1:1" x14ac:dyDescent="0.35">
      <c r="A477" s="16"/>
    </row>
    <row r="478" spans="1:1" x14ac:dyDescent="0.35">
      <c r="A478" s="16"/>
    </row>
    <row r="479" spans="1:1" x14ac:dyDescent="0.35">
      <c r="A479" s="16"/>
    </row>
    <row r="480" spans="1:1" x14ac:dyDescent="0.35">
      <c r="A480" s="16"/>
    </row>
    <row r="481" spans="1:1" x14ac:dyDescent="0.35">
      <c r="A481" s="16"/>
    </row>
    <row r="482" spans="1:1" x14ac:dyDescent="0.35">
      <c r="A482" s="16"/>
    </row>
    <row r="483" spans="1:1" x14ac:dyDescent="0.35">
      <c r="A483" s="16"/>
    </row>
    <row r="484" spans="1:1" x14ac:dyDescent="0.35">
      <c r="A484" s="16"/>
    </row>
    <row r="485" spans="1:1" x14ac:dyDescent="0.35">
      <c r="A485" s="16"/>
    </row>
    <row r="486" spans="1:1" x14ac:dyDescent="0.35">
      <c r="A486" s="16"/>
    </row>
    <row r="487" spans="1:1" x14ac:dyDescent="0.35">
      <c r="A487" s="16"/>
    </row>
    <row r="488" spans="1:1" x14ac:dyDescent="0.35">
      <c r="A488" s="16"/>
    </row>
    <row r="489" spans="1:1" x14ac:dyDescent="0.35">
      <c r="A489" s="16"/>
    </row>
    <row r="490" spans="1:1" x14ac:dyDescent="0.35">
      <c r="A490" s="16"/>
    </row>
    <row r="491" spans="1:1" x14ac:dyDescent="0.35">
      <c r="A491" s="16"/>
    </row>
    <row r="492" spans="1:1" x14ac:dyDescent="0.35">
      <c r="A492" s="16"/>
    </row>
    <row r="493" spans="1:1" x14ac:dyDescent="0.35">
      <c r="A493" s="16"/>
    </row>
    <row r="494" spans="1:1" x14ac:dyDescent="0.35">
      <c r="A494" s="16"/>
    </row>
    <row r="495" spans="1:1" x14ac:dyDescent="0.35">
      <c r="A495" s="16"/>
    </row>
    <row r="496" spans="1:1" x14ac:dyDescent="0.35">
      <c r="A496" s="16"/>
    </row>
    <row r="497" spans="1:1" x14ac:dyDescent="0.35">
      <c r="A497" s="16"/>
    </row>
    <row r="498" spans="1:1" x14ac:dyDescent="0.35">
      <c r="A498" s="16"/>
    </row>
    <row r="499" spans="1:1" x14ac:dyDescent="0.35">
      <c r="A499" s="16"/>
    </row>
    <row r="500" spans="1:1" x14ac:dyDescent="0.35">
      <c r="A500" s="16"/>
    </row>
    <row r="501" spans="1:1" x14ac:dyDescent="0.35">
      <c r="A501" s="16"/>
    </row>
    <row r="502" spans="1:1" x14ac:dyDescent="0.35">
      <c r="A502" s="16"/>
    </row>
    <row r="503" spans="1:1" x14ac:dyDescent="0.35">
      <c r="A503" s="16"/>
    </row>
    <row r="504" spans="1:1" x14ac:dyDescent="0.35">
      <c r="A504" s="16"/>
    </row>
    <row r="505" spans="1:1" x14ac:dyDescent="0.35">
      <c r="A505" s="16"/>
    </row>
    <row r="506" spans="1:1" x14ac:dyDescent="0.35">
      <c r="A506" s="16"/>
    </row>
    <row r="507" spans="1:1" x14ac:dyDescent="0.35">
      <c r="A507" s="16"/>
    </row>
    <row r="508" spans="1:1" x14ac:dyDescent="0.35">
      <c r="A508" s="16"/>
    </row>
    <row r="509" spans="1:1" x14ac:dyDescent="0.35">
      <c r="A509" s="16"/>
    </row>
    <row r="510" spans="1:1" x14ac:dyDescent="0.35">
      <c r="A510" s="16"/>
    </row>
    <row r="511" spans="1:1" x14ac:dyDescent="0.35">
      <c r="A511" s="16"/>
    </row>
    <row r="512" spans="1:1" x14ac:dyDescent="0.35">
      <c r="A512" s="16"/>
    </row>
    <row r="513" spans="1:1" x14ac:dyDescent="0.35">
      <c r="A513" s="16"/>
    </row>
    <row r="514" spans="1:1" x14ac:dyDescent="0.35">
      <c r="A514" s="16"/>
    </row>
    <row r="515" spans="1:1" x14ac:dyDescent="0.35">
      <c r="A515" s="16"/>
    </row>
    <row r="516" spans="1:1" x14ac:dyDescent="0.35">
      <c r="A516" s="16"/>
    </row>
    <row r="517" spans="1:1" x14ac:dyDescent="0.35">
      <c r="A517" s="16"/>
    </row>
    <row r="518" spans="1:1" x14ac:dyDescent="0.35">
      <c r="A518" s="16"/>
    </row>
    <row r="519" spans="1:1" x14ac:dyDescent="0.35">
      <c r="A519" s="16"/>
    </row>
    <row r="520" spans="1:1" x14ac:dyDescent="0.35">
      <c r="A520" s="16"/>
    </row>
    <row r="521" spans="1:1" x14ac:dyDescent="0.35">
      <c r="A521" s="16"/>
    </row>
    <row r="522" spans="1:1" x14ac:dyDescent="0.35">
      <c r="A522" s="16"/>
    </row>
    <row r="523" spans="1:1" x14ac:dyDescent="0.35">
      <c r="A523" s="16"/>
    </row>
    <row r="524" spans="1:1" x14ac:dyDescent="0.35">
      <c r="A524" s="16"/>
    </row>
    <row r="525" spans="1:1" x14ac:dyDescent="0.35">
      <c r="A525" s="16"/>
    </row>
    <row r="526" spans="1:1" x14ac:dyDescent="0.35">
      <c r="A526" s="16"/>
    </row>
    <row r="527" spans="1:1" x14ac:dyDescent="0.35">
      <c r="A527" s="16"/>
    </row>
    <row r="528" spans="1:1" x14ac:dyDescent="0.35">
      <c r="A528" s="16"/>
    </row>
    <row r="529" spans="1:1" x14ac:dyDescent="0.35">
      <c r="A529" s="16"/>
    </row>
    <row r="530" spans="1:1" x14ac:dyDescent="0.35">
      <c r="A530" s="16"/>
    </row>
    <row r="531" spans="1:1" x14ac:dyDescent="0.35">
      <c r="A531" s="16"/>
    </row>
    <row r="532" spans="1:1" x14ac:dyDescent="0.35">
      <c r="A532" s="16"/>
    </row>
    <row r="533" spans="1:1" x14ac:dyDescent="0.35">
      <c r="A533" s="16"/>
    </row>
    <row r="534" spans="1:1" x14ac:dyDescent="0.35">
      <c r="A534" s="16"/>
    </row>
    <row r="535" spans="1:1" x14ac:dyDescent="0.35">
      <c r="A535" s="16"/>
    </row>
    <row r="536" spans="1:1" x14ac:dyDescent="0.35">
      <c r="A536" s="16"/>
    </row>
  </sheetData>
  <phoneticPr fontId="9" type="noConversion"/>
  <dataValidations count="1">
    <dataValidation type="list" allowBlank="1" showInputMessage="1" showErrorMessage="1" sqref="R21" xr:uid="{21709939-7DE2-4B20-B08D-BE50E44FC917}">
      <formula1>Hodge_Hill</formula1>
    </dataValidation>
  </dataValidations>
  <pageMargins left="0.7" right="0.7" top="0.75" bottom="0.75" header="0.3" footer="0.3"/>
  <pageSetup paperSize="9" orientation="portrait" r:id="rId1"/>
  <tableParts count="1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Timesheet</vt:lpstr>
      <vt:lpstr>Screenshots</vt:lpstr>
      <vt:lpstr>Payroll</vt:lpstr>
      <vt:lpstr>Sites-Services</vt:lpstr>
      <vt:lpstr>Lookups</vt:lpstr>
      <vt:lpstr>ACP</vt:lpstr>
      <vt:lpstr>GPA</vt:lpstr>
      <vt:lpstr>H_B</vt:lpstr>
      <vt:lpstr>Hodge_Hill</vt:lpstr>
      <vt:lpstr>Note_Summariser</vt:lpstr>
      <vt:lpstr>Planning_and_Development</vt:lpstr>
      <vt:lpstr>Timesheet!Print_Area</vt:lpstr>
      <vt:lpstr>Whitestone</vt:lpstr>
    </vt:vector>
  </TitlesOfParts>
  <Company>Coventry &amp; Warwickshire Partnership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hammondj</dc:creator>
  <cp:lastModifiedBy>LEWIS, Jennifer (COVENTRY &amp; RUGBY GP ALLIANCE LIMITED)</cp:lastModifiedBy>
  <cp:lastPrinted>2021-03-15T16:27:59Z</cp:lastPrinted>
  <dcterms:created xsi:type="dcterms:W3CDTF">2019-12-20T15:35:41Z</dcterms:created>
  <dcterms:modified xsi:type="dcterms:W3CDTF">2026-06-09T07:38:44Z</dcterms:modified>
</cp:coreProperties>
</file>